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cuments\SynologyDrive\MV\Roland\2022\qvtag\3.13\"/>
    </mc:Choice>
  </mc:AlternateContent>
  <xr:revisionPtr revIDLastSave="0" documentId="13_ncr:1_{3BC16BBA-DF69-46BC-B9CE-56482F52275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pA 2023" sheetId="1" r:id="rId1"/>
    <sheet name="belegung musterkita" sheetId="2" r:id="rId2"/>
    <sheet name="kitakinder berlin" sheetId="3" r:id="rId3"/>
  </sheets>
  <definedNames>
    <definedName name="_xlnm._FilterDatabase" localSheetId="0" hidden="1">'mpA 2023'!$A$2:$E$75</definedName>
    <definedName name="_xlnm.Print_Titles" localSheetId="0">'mpA 2023'!$1:$2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1" i="1" l="1"/>
  <c r="E17" i="3" l="1"/>
  <c r="D17" i="3"/>
  <c r="C17" i="3"/>
  <c r="B17" i="3"/>
  <c r="F16" i="3"/>
  <c r="F15" i="3"/>
  <c r="F14" i="3"/>
  <c r="F13" i="3"/>
  <c r="F11" i="3"/>
  <c r="E9" i="3"/>
  <c r="D9" i="3"/>
  <c r="C9" i="3"/>
  <c r="B9" i="3"/>
  <c r="F8" i="3"/>
  <c r="F7" i="3"/>
  <c r="E19" i="3" l="1"/>
  <c r="B19" i="3"/>
  <c r="C19" i="3"/>
  <c r="D19" i="3"/>
  <c r="F19" i="3" l="1"/>
  <c r="C22" i="3" s="1"/>
  <c r="E18" i="3" l="1"/>
  <c r="B10" i="3"/>
  <c r="B12" i="3"/>
  <c r="E10" i="3"/>
  <c r="C12" i="3"/>
  <c r="C10" i="3"/>
  <c r="D12" i="3"/>
  <c r="C23" i="3"/>
  <c r="D10" i="3"/>
  <c r="D18" i="3"/>
  <c r="B18" i="3"/>
  <c r="E12" i="3"/>
  <c r="C24" i="3"/>
  <c r="C25" i="3"/>
  <c r="C18" i="3"/>
  <c r="E7" i="1"/>
  <c r="E5" i="1"/>
  <c r="E6" i="1"/>
  <c r="E4" i="1"/>
  <c r="B92" i="1" l="1"/>
  <c r="E21" i="2"/>
  <c r="E20" i="2"/>
  <c r="E19" i="2"/>
  <c r="E18" i="2"/>
  <c r="E16" i="2"/>
  <c r="C14" i="2"/>
  <c r="E13" i="2"/>
  <c r="E12" i="2"/>
  <c r="E11" i="2"/>
  <c r="E10" i="2"/>
  <c r="E9" i="2"/>
  <c r="E8" i="2"/>
  <c r="E7" i="2"/>
  <c r="E6" i="2"/>
  <c r="E5" i="2"/>
  <c r="B79" i="1" l="1"/>
  <c r="E22" i="2"/>
  <c r="E14" i="2"/>
  <c r="B78" i="1" s="1"/>
  <c r="E30" i="1" s="1"/>
  <c r="E57" i="1" l="1"/>
  <c r="B86" i="1"/>
  <c r="E28" i="1"/>
  <c r="E58" i="1"/>
  <c r="E56" i="1"/>
  <c r="E27" i="1"/>
  <c r="E47" i="1"/>
  <c r="E46" i="1"/>
  <c r="E72" i="1"/>
  <c r="E73" i="1" s="1"/>
  <c r="E45" i="1"/>
  <c r="E63" i="1"/>
  <c r="E64" i="1" s="1"/>
  <c r="E59" i="1"/>
  <c r="E48" i="1"/>
  <c r="E51" i="1"/>
  <c r="E54" i="1" s="1"/>
  <c r="E42" i="1"/>
  <c r="E43" i="1" s="1"/>
  <c r="C14" i="1"/>
  <c r="E14" i="1" s="1"/>
  <c r="E15" i="1" s="1"/>
  <c r="E8" i="1"/>
  <c r="E24" i="1"/>
  <c r="E49" i="1" l="1"/>
  <c r="E62" i="1"/>
  <c r="E34" i="1"/>
  <c r="E33" i="1"/>
  <c r="E32" i="1"/>
  <c r="E31" i="1"/>
  <c r="C15" i="1"/>
  <c r="C8" i="1"/>
  <c r="E35" i="1" l="1"/>
  <c r="E74" i="1" l="1"/>
  <c r="B85" i="1" s="1"/>
  <c r="B87" i="1" s="1"/>
  <c r="B89" i="1" s="1"/>
  <c r="B90" i="1" s="1"/>
  <c r="B93" i="1" s="1"/>
</calcChain>
</file>

<file path=xl/sharedStrings.xml><?xml version="1.0" encoding="utf-8"?>
<sst xmlns="http://schemas.openxmlformats.org/spreadsheetml/2006/main" count="206" uniqueCount="182">
  <si>
    <t xml:space="preserve">Aufgabe                                </t>
  </si>
  <si>
    <t>Elterngremien - Kitaausschuss</t>
  </si>
  <si>
    <t>Präsentation der Ergebnisse</t>
  </si>
  <si>
    <t>Auswertung der Evaluationsergebnisse</t>
  </si>
  <si>
    <t>persönliche Vorbereitung (Fachliteratur/Hospitationen)</t>
  </si>
  <si>
    <t>Bemerkungen</t>
  </si>
  <si>
    <t>gezielte Beobachtung</t>
  </si>
  <si>
    <t>Interviews/Gespräche/Gruppengespräch</t>
  </si>
  <si>
    <t>Gespräch/Befragung mit den Eltern /Gespräch zum Kennenlernen des Kindes und der Familie (Kernlerngespräch)</t>
  </si>
  <si>
    <t>Sprachstandsfeststellung mit dem Instrument der Qualifizierten Statuserhebung</t>
  </si>
  <si>
    <t>Elterngremien - Gesamtelternabend/Elternversammlung</t>
  </si>
  <si>
    <t>Die externe Evaluation wird alle fünf Jahre durchgeführt. Dementsprechend werden die Zeiten auf das Jahr heruntergerechnet.</t>
  </si>
  <si>
    <t>Übernachtung in der Kita (Planung, Abstimmung)</t>
  </si>
  <si>
    <t>Vorbereitung auf die externe Evaluation</t>
  </si>
  <si>
    <t>Kinderreise  (Planung, Buchung, Abstimmung)</t>
  </si>
  <si>
    <t>Feste (Einladung, Einkauf, Organisation, Aufräumen)</t>
  </si>
  <si>
    <t>5.) Zeiten für interne Evaluation (pro Aufgabenbereich)</t>
  </si>
  <si>
    <t xml:space="preserve">4.) Kooperation mit Eltern </t>
  </si>
  <si>
    <t>3.) Vorbereitung und Dokumentation von Projekten und Aktivitäten</t>
  </si>
  <si>
    <t>1.) Kindbezogene Beobachtung und Dokumentation</t>
  </si>
  <si>
    <t>6.) externe Evaluationen</t>
  </si>
  <si>
    <t>Summe Punkt 1</t>
  </si>
  <si>
    <t>Summe Punkt 2</t>
  </si>
  <si>
    <t>Summe Punkt 3</t>
  </si>
  <si>
    <t xml:space="preserve">Summe Punkt 4 </t>
  </si>
  <si>
    <t>Summe Punkt 6</t>
  </si>
  <si>
    <t>Summe  Punkt 9</t>
  </si>
  <si>
    <t>Essen holen/Essen anrichten</t>
  </si>
  <si>
    <t>Einheiten in Min.</t>
  </si>
  <si>
    <t>4 x 20 Min. pro Kind</t>
  </si>
  <si>
    <t>Zeitaufwand: 60 Min. pro Kind im letztem Jahr vor Schuleintritt</t>
  </si>
  <si>
    <t>120 Min. pro Projekt (Rechenschritt: 120 Min. x 4 Projekte x 7 Projektgruppen)</t>
  </si>
  <si>
    <t>60 Min. pro Projekt (Rechenschritt 60 Min. x 4 Projekte x 7 Projektgruppen)</t>
  </si>
  <si>
    <t xml:space="preserve">30 Min. pro Projekt (Rechenschritt 30 Min. x 4 Projekte x 7 Projektgruppen) </t>
  </si>
  <si>
    <t>75 Min. pro Projekt  (Rechenschritt 75 Min. x 4 Projekte x 7 Projektgruppen)</t>
  </si>
  <si>
    <t>30 Min. pro Aktivität (Rechenschritt 30 Min. x 6 Aktivitäten x 7 Gruppen)</t>
  </si>
  <si>
    <t xml:space="preserve">30 Min. pro Aktivität (Rechenschritt 30 Min. x 6 Aktivitäten x 7 Gruppen) </t>
  </si>
  <si>
    <t>60 Min. pro Aktivität  (Rechenschritt 60 Min. x 6 Aktivitäten x 7 Gruppen)</t>
  </si>
  <si>
    <t>Elterninformationen erstellen und sammeln</t>
  </si>
  <si>
    <t>Elternabende (Vorbereitung, Durchführung, Nacharbeit)</t>
  </si>
  <si>
    <t xml:space="preserve">    inhaltlicher Impuls</t>
  </si>
  <si>
    <t xml:space="preserve">    Selbsteinschätzung</t>
  </si>
  <si>
    <t xml:space="preserve">    Gruppendiskussion</t>
  </si>
  <si>
    <t xml:space="preserve">    Entwicklung eines Zeit- und Maßnahmeplanes </t>
  </si>
  <si>
    <t>Summe Punkt 5</t>
  </si>
  <si>
    <t>Summe Punkt 7</t>
  </si>
  <si>
    <t>Hygienemaßnahmen, Aufräumen, Betten beziehen</t>
  </si>
  <si>
    <t>Summe  Punkt 10</t>
  </si>
  <si>
    <t>4 Beobachtungen x 40 Min. pro Kind (Jede Erzieher*in 20 Min./ Reflexion, Überarbeitung der eigenen Aufzeichnungen, Vorbereitung des kollegialen Austausches)</t>
  </si>
  <si>
    <t>Dokumentation der Beobachtung:
(1 Erzieher*in erstellt in 20 Min. eine Dokumentation oder ein Portfolio)</t>
  </si>
  <si>
    <t>1,5 Std. pro Erzieher*in alle 5 Jahre = 18 Min. im Jahr</t>
  </si>
  <si>
    <t>6 Tage im Jahr pro Erzieher*in</t>
  </si>
  <si>
    <t>Kollegialer Austausch (mit mindestens 2. Erzieher*innen)</t>
  </si>
  <si>
    <t>4 x 30 Min./pro Kind x 2 Erzieher*innen</t>
  </si>
  <si>
    <t>Entwicklungsgespräche mit Eltern (pro Kind) - Vorbereitung</t>
  </si>
  <si>
    <t xml:space="preserve">Entwicklungsgespräche mit Eltern (pro Kind) - Nachbereitung </t>
  </si>
  <si>
    <t>4 x 15 Min./pro Kind x 2 Erzieher*innen</t>
  </si>
  <si>
    <t xml:space="preserve">Hauswirtschaftliche Tätigkeiten </t>
  </si>
  <si>
    <t>pro Kind/
pro Jahr 
in Min.</t>
  </si>
  <si>
    <t>Zeitaufwand: 90 Min. pro Kind                                                      
(findet pro Kind einmal in der Kitazeit statt)</t>
  </si>
  <si>
    <t>Dokumentation und Auswertung der Bildungsgespräche und sonstiger Sprachanlässe</t>
  </si>
  <si>
    <t xml:space="preserve">pro Erzieher*in </t>
  </si>
  <si>
    <t>pro Einrichtung/Modellkita</t>
  </si>
  <si>
    <t>Dokumentation und Auswertung der Lerndokumentation</t>
  </si>
  <si>
    <t>Zeitaufwand: 2 x 45 Min. pro Kind                                                                  
(Die Bearbeitung ist auf die gesamte Kitazeit des Kindes bezogen)</t>
  </si>
  <si>
    <t xml:space="preserve">Jedes Kind ist durchschnittlich vier Jahre in der Kita, damit werden die ermittelte Gesamtzeit für die Sprachdokumentation durch vier geteilt. </t>
  </si>
  <si>
    <t>3 Erzieher*innen/ 4 mal im Jahr/ 90 Min. (360 Min. x 3 Erzieher*innen)</t>
  </si>
  <si>
    <t>Entwicklungsgespräche mit Eltern (pro Kind) - Durchführung</t>
  </si>
  <si>
    <t>Grundschulen</t>
  </si>
  <si>
    <t>Fachschulen/Ausbildungsstätten</t>
  </si>
  <si>
    <t xml:space="preserve">1 mal im Jahr 2 h pro Erzieher*in </t>
  </si>
  <si>
    <t>10 Std. pro Erzieher*in alle 5 Jahre = 120 Min. im Jahr</t>
  </si>
  <si>
    <t>Elternnachmittage/Elterncafés/Bastelnachmittage</t>
  </si>
  <si>
    <t xml:space="preserve">pro Erzieherin 30 Min. pro Monat = 6h pro Jahr </t>
  </si>
  <si>
    <t xml:space="preserve">durchschnittlich 240 Min. pro Kind/Jahr (entspricht 5 Min./Woche) </t>
  </si>
  <si>
    <t>2 Erzieher*innen x 90 Min. pro Kind/Jahr</t>
  </si>
  <si>
    <t>2 Erzieher*innen x 60 Min. pro Kind/Jahr</t>
  </si>
  <si>
    <t>2 Erzieher*innen x 30 Min pro Kind/Jahr</t>
  </si>
  <si>
    <t xml:space="preserve">    gemeinsame Auswertung</t>
  </si>
  <si>
    <t>Für ein Aufgabengebiet/Jahr kalkulieren wir 1,5 Tage = 12h für alle Beschäftigten</t>
  </si>
  <si>
    <t>2 Std. pro Erzieher*in alle 5 Jahre = 24 Min. im Jahr</t>
  </si>
  <si>
    <t>4 Std. pro Erzieher*in alle 5 Jahre = 48 Min. im Jahr</t>
  </si>
  <si>
    <t xml:space="preserve">90 Min pro Erzieher*in/Monat </t>
  </si>
  <si>
    <t>Jugendämter (z.B. Familienhilfe), Kinderschutz, Ämtern und Einrichtungen, Familienbildung und Erziehungsberatung, Gesundheitsdienst, Zahnprophylaxe, Reihenuntersuchungen, Kinder- und Jugendambulanzen, Heilpäd. Fachdienst</t>
  </si>
  <si>
    <t>5h/Einrichtung/Monat</t>
  </si>
  <si>
    <t>3 Schülerpraktikant*innen pro Jahr á 2h, 2 Praktikant*innen in VZA á 6h und 4 Menschen in TZA á 6h = zusammen 42h/Einrichtung/Jahr</t>
  </si>
  <si>
    <t>pädagogische Fortbildungen / Einzelfortbildungen / Teamfortbildungen / Konzeptionsentwicklung / Fachberatung / Supervision / Kollegiale Beratung</t>
  </si>
  <si>
    <t>verpflichtende Belehrungen / Unterweisungen / Schulungen / EH-Kurse / Datenschutz / Brandschutz usw.</t>
  </si>
  <si>
    <t>1 Tag pro Erzieher*in/Jahr</t>
  </si>
  <si>
    <t>Teambuilding / Teambildungsprozesse (multiprofessionelle Teams, Fluktuation, Einarbeitung, Vertretungen)</t>
  </si>
  <si>
    <t>60 Min pro Erzieher*in/Monat</t>
  </si>
  <si>
    <t>2 Tage pro Erzieher*in/Jahr</t>
  </si>
  <si>
    <t>Wöchentliche Anleitung und Beratung von Praktikant*innen (nur VZA)</t>
  </si>
  <si>
    <t>Erstellung von Ausbildungs- und Anleitungsplänen (VZA und TZA)</t>
  </si>
  <si>
    <t>6 Praktikant*innen/TZA á 4h</t>
  </si>
  <si>
    <t xml:space="preserve">2 Praktikant*innen á 12 Wochen á 1h </t>
  </si>
  <si>
    <t>AG 3.13 - Belegung und Stellen Musterkita</t>
  </si>
  <si>
    <t>A) 100 Kinder</t>
  </si>
  <si>
    <t>Kinder</t>
  </si>
  <si>
    <t>Stelle/Kind</t>
  </si>
  <si>
    <t>Stellen</t>
  </si>
  <si>
    <t>0/1 Jahr</t>
  </si>
  <si>
    <t>ganztags erw.</t>
  </si>
  <si>
    <t xml:space="preserve">ganztags  </t>
  </si>
  <si>
    <t>teilzeit</t>
  </si>
  <si>
    <t>2 Jahre</t>
  </si>
  <si>
    <t>3-6 Jahre</t>
  </si>
  <si>
    <t>Leitung</t>
  </si>
  <si>
    <t>Zuschläge</t>
  </si>
  <si>
    <t>ndH</t>
  </si>
  <si>
    <t>QM/MSS</t>
  </si>
  <si>
    <t>Integration A</t>
  </si>
  <si>
    <t>Integration B</t>
  </si>
  <si>
    <t>Fachkräfteausstattung Musterkita</t>
  </si>
  <si>
    <r>
      <t xml:space="preserve">Projekte: </t>
    </r>
    <r>
      <rPr>
        <sz val="11"/>
        <rFont val="Calibri"/>
        <family val="2"/>
        <scheme val="minor"/>
      </rPr>
      <t>Zusammenfassung der Beobachtung/Entwicklung der Zielvorstellung für ein pädagogisches Projekt (BBP)</t>
    </r>
  </si>
  <si>
    <r>
      <t xml:space="preserve">Projekte: </t>
    </r>
    <r>
      <rPr>
        <sz val="11"/>
        <rFont val="Calibri"/>
        <family val="2"/>
        <scheme val="minor"/>
      </rPr>
      <t>Planung (Recherche, Telefonate, Einbindung von Eltern)</t>
    </r>
  </si>
  <si>
    <r>
      <t xml:space="preserve">Projekte: </t>
    </r>
    <r>
      <rPr>
        <sz val="11"/>
        <rFont val="Calibri"/>
        <family val="2"/>
        <scheme val="minor"/>
      </rPr>
      <t>Bestellung/Bereitstellen von Materialien</t>
    </r>
  </si>
  <si>
    <r>
      <t>Projekte:</t>
    </r>
    <r>
      <rPr>
        <sz val="11"/>
        <rFont val="Calibri"/>
        <family val="2"/>
        <scheme val="minor"/>
      </rPr>
      <t xml:space="preserve"> Dokumentation (Fotos, Wandzeitung, Aushänge, Projekttagebuch für Eltern)</t>
    </r>
  </si>
  <si>
    <r>
      <t xml:space="preserve">Aktivitäten: </t>
    </r>
    <r>
      <rPr>
        <sz val="11"/>
        <rFont val="Calibri"/>
        <family val="2"/>
        <scheme val="minor"/>
      </rPr>
      <t>Planung (Recherche, Telefonate, Einbindung von Eltern)</t>
    </r>
  </si>
  <si>
    <r>
      <t xml:space="preserve">Aktivitäten: </t>
    </r>
    <r>
      <rPr>
        <sz val="11"/>
        <rFont val="Calibri"/>
        <family val="2"/>
        <scheme val="minor"/>
      </rPr>
      <t>Bestellung/Bereitstellen von Materialien</t>
    </r>
  </si>
  <si>
    <r>
      <t xml:space="preserve">Aktivtäten: </t>
    </r>
    <r>
      <rPr>
        <sz val="11"/>
        <rFont val="Calibri"/>
        <family val="2"/>
        <scheme val="minor"/>
      </rPr>
      <t>Dokumentation (Fotos/Wandzeitung/Aushänge)</t>
    </r>
  </si>
  <si>
    <r>
      <t>3 á 5 h pro Erzieher*in</t>
    </r>
    <r>
      <rPr>
        <b/>
        <sz val="11"/>
        <color rgb="FF0070C0"/>
        <rFont val="Calibri"/>
        <family val="2"/>
        <scheme val="minor"/>
      </rPr>
      <t xml:space="preserve"> </t>
    </r>
  </si>
  <si>
    <r>
      <t>Elterngespräche  (Anlassbezogene Gespräche/Problemgespräche/Tür und Angel)</t>
    </r>
    <r>
      <rPr>
        <sz val="11"/>
        <color rgb="FFFF0000"/>
        <rFont val="Calibri"/>
        <family val="2"/>
        <scheme val="minor"/>
      </rPr>
      <t>)</t>
    </r>
  </si>
  <si>
    <t>Teilzeitquote</t>
  </si>
  <si>
    <t>Anzahl Erzieher*innen Musterkita</t>
  </si>
  <si>
    <t>Stellenanteile Basisfinanzierung (ohne Leitung)</t>
  </si>
  <si>
    <t>Berechnung mpA</t>
  </si>
  <si>
    <t>Aufwand mpA (in min) pro Einrichtung/Jahr</t>
  </si>
  <si>
    <t>Aufwand mpA (in min) pro Erzieher*in/Jahr</t>
  </si>
  <si>
    <t>Aufwand mpA (in min) pro Erzieher*in/Woche</t>
  </si>
  <si>
    <t>Aufwand mpA (in h) pro Erzieher*in/Woche</t>
  </si>
  <si>
    <t>Wochenarbeitszeit pro Erzieher*in</t>
  </si>
  <si>
    <t>Anteil mpA</t>
  </si>
  <si>
    <t>Wochen/Jahr</t>
  </si>
  <si>
    <t>4.050 Min. im Jahr (1,5 Std. in der Woche)/pro Erzieher*in</t>
  </si>
  <si>
    <t>Für jede Erzieher*in bedeutet das einen Zeitaufwand pro Jahr von 1h/Woche (2.700 min/Jahr)</t>
  </si>
  <si>
    <t>Stellenanteile  Zuschläge ndH/QM</t>
  </si>
  <si>
    <t>Kitakinder in Berlin, Stand 31.12.20</t>
  </si>
  <si>
    <t>Quelle: AGH Drucksache 18/27645</t>
  </si>
  <si>
    <t>nur Berliner Kitakinder, ohne Tagespflege (Ausnahme 6-7) und ohne Brandenburger Kinder</t>
  </si>
  <si>
    <t>Prozentzahl immer in Bezug auf die Gesamtzahl aller Kitakinder</t>
  </si>
  <si>
    <t>halbtags</t>
  </si>
  <si>
    <t>ganztags</t>
  </si>
  <si>
    <t>ganztags erw</t>
  </si>
  <si>
    <t>unter 1</t>
  </si>
  <si>
    <t>1 bis unter 2</t>
  </si>
  <si>
    <t>2 bis unter 3</t>
  </si>
  <si>
    <t>3 bis unter 4</t>
  </si>
  <si>
    <t>4 bis unter 5</t>
  </si>
  <si>
    <t>5 bis unter 6</t>
  </si>
  <si>
    <t>6 bis unter 7</t>
  </si>
  <si>
    <t>insgesamt</t>
  </si>
  <si>
    <t xml:space="preserve">3 Elterncafés pro Jahr (5 beteiligte Beschäftigte mit jeweils 1h Vorbereitung, 2h Durchführung, 0,5h Aufräumen = 52,5h) und ein Bastelnachmittag mit Beteiligung aller Beschäftigten (17 Beschäftigte á 3h = 51h) </t>
  </si>
  <si>
    <t>7.) Kooperation mit externen Stellen</t>
  </si>
  <si>
    <t>8.) Pädagogische Fortbildung/Qualitätsentwicklung/Ausbildung</t>
  </si>
  <si>
    <t>Summe  Punkt 8</t>
  </si>
  <si>
    <t>9.) Dienstbesprechung, Abteilungsabstimmungen/-Besprechungen</t>
  </si>
  <si>
    <t>10.) Zusammenhangstätigkeiten</t>
  </si>
  <si>
    <t>Summe Punkte 1 bis 10</t>
  </si>
  <si>
    <t>Zeitaufwand: 2 x 60 Min. pro Kind (Die Dokumentation und Auswertung der Bildungsinterviews findet durchschnittlich zweimal in der Kitazeit statt)</t>
  </si>
  <si>
    <r>
      <t xml:space="preserve">2.) Sprachdokumentation
</t>
    </r>
    <r>
      <rPr>
        <sz val="11"/>
        <rFont val="Calibri"/>
        <family val="2"/>
        <scheme val="minor"/>
      </rPr>
      <t>(Die hier aufgeführten Punkte beziehen sich auf die Anwendung des Sprachlerntagebuchs und der damit verbundenen Instrumente und müssen in Bezug auf BeoKiz ggf. nachberechnet werden)</t>
    </r>
  </si>
  <si>
    <t xml:space="preserve">Die AG 3.13. geht von 4 Projekten und 6 weiteren besonderen Aktivitäten (Theater, Schwimmen, Sport ...) pro Kind/Jahr aus. Pro Projekt/Aktivität nehmen durchschnittlich 12 - 15 Kinder teil. Deshalb werden in der Musterkita (100 Kinder) 70 Projekte/Aktivitäten im Jahr benötigt (28 Projekte/42 Aktivitäten). </t>
  </si>
  <si>
    <t>Anzahl Kinder</t>
  </si>
  <si>
    <t>Kitakinder in Berlin, Stand 31.12.22</t>
  </si>
  <si>
    <t>DWH Stichtag 31.12.2022</t>
  </si>
  <si>
    <t>Anteil</t>
  </si>
  <si>
    <t>Alter</t>
  </si>
  <si>
    <t>ganztags erweitert</t>
  </si>
  <si>
    <t>Gesamt</t>
  </si>
  <si>
    <t>5 - unter 6 Jahre</t>
  </si>
  <si>
    <t>0 - unter 1 Jahre</t>
  </si>
  <si>
    <t>1 - unter 2 Jahre</t>
  </si>
  <si>
    <t>2 - unter 3 Jahre</t>
  </si>
  <si>
    <t>3 - unter 4 Jahre</t>
  </si>
  <si>
    <t>4 - unter 5 Jahre</t>
  </si>
  <si>
    <t>6 - unter 7 Jahre</t>
  </si>
  <si>
    <t>0 - unter 2 Jahre</t>
  </si>
  <si>
    <t>3 - unter 7 Jahre</t>
  </si>
  <si>
    <t>nur Berliner Kitakinder, ohne Tagespflege und ohne Brandenburger Kinder</t>
  </si>
  <si>
    <t>Anteil an Gesamt</t>
  </si>
  <si>
    <t>Sprach-förderung</t>
  </si>
  <si>
    <t xml:space="preserve">Reflektion der Beobachtung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</si>
</sst>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Berlin Type Office"/>
      <family val="2"/>
    </font>
    <font>
      <sz val="11"/>
      <color theme="1"/>
      <name val="Berlin Type Office"/>
      <family val="2"/>
    </font>
    <font>
      <b/>
      <sz val="11"/>
      <color theme="1"/>
      <name val="Berlin Type Office"/>
      <family val="2"/>
    </font>
    <font>
      <i/>
      <sz val="11"/>
      <color theme="1"/>
      <name val="Berlin Type Office"/>
      <family val="2"/>
    </font>
    <font>
      <b/>
      <sz val="11"/>
      <color theme="0"/>
      <name val="Berlin Type Office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BCFAF"/>
        <bgColor indexed="64"/>
      </patternFill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0" fontId="2" fillId="0" borderId="0"/>
    <xf numFmtId="0" fontId="1" fillId="0" borderId="0"/>
    <xf numFmtId="0" fontId="19" fillId="0" borderId="0"/>
  </cellStyleXfs>
  <cellXfs count="248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2" applyFont="1"/>
    <xf numFmtId="0" fontId="2" fillId="0" borderId="0" xfId="2"/>
    <xf numFmtId="0" fontId="12" fillId="0" borderId="0" xfId="2" applyFont="1"/>
    <xf numFmtId="0" fontId="8" fillId="0" borderId="46" xfId="2" applyFont="1" applyBorder="1" applyAlignment="1">
      <alignment horizontal="right"/>
    </xf>
    <xf numFmtId="0" fontId="8" fillId="0" borderId="43" xfId="2" applyFont="1" applyBorder="1" applyAlignment="1">
      <alignment horizontal="right"/>
    </xf>
    <xf numFmtId="0" fontId="8" fillId="0" borderId="47" xfId="2" applyFont="1" applyBorder="1" applyAlignment="1">
      <alignment horizontal="right"/>
    </xf>
    <xf numFmtId="0" fontId="8" fillId="0" borderId="46" xfId="2" applyFont="1" applyBorder="1"/>
    <xf numFmtId="0" fontId="2" fillId="0" borderId="48" xfId="2" applyBorder="1"/>
    <xf numFmtId="0" fontId="2" fillId="0" borderId="46" xfId="2" applyBorder="1"/>
    <xf numFmtId="0" fontId="2" fillId="0" borderId="43" xfId="2" applyBorder="1"/>
    <xf numFmtId="0" fontId="2" fillId="0" borderId="47" xfId="2" applyBorder="1"/>
    <xf numFmtId="0" fontId="8" fillId="0" borderId="49" xfId="2" applyFont="1" applyBorder="1"/>
    <xf numFmtId="0" fontId="2" fillId="0" borderId="49" xfId="2" applyBorder="1"/>
    <xf numFmtId="0" fontId="2" fillId="0" borderId="14" xfId="2" applyBorder="1"/>
    <xf numFmtId="0" fontId="2" fillId="0" borderId="50" xfId="2" applyBorder="1"/>
    <xf numFmtId="0" fontId="8" fillId="0" borderId="51" xfId="2" applyFont="1" applyBorder="1"/>
    <xf numFmtId="0" fontId="2" fillId="0" borderId="52" xfId="2" applyBorder="1"/>
    <xf numFmtId="0" fontId="2" fillId="0" borderId="51" xfId="2" applyBorder="1"/>
    <xf numFmtId="0" fontId="2" fillId="0" borderId="4" xfId="2" applyBorder="1"/>
    <xf numFmtId="0" fontId="2" fillId="0" borderId="53" xfId="2" applyBorder="1"/>
    <xf numFmtId="0" fontId="8" fillId="0" borderId="53" xfId="2" applyFont="1" applyBorder="1"/>
    <xf numFmtId="0" fontId="8" fillId="0" borderId="54" xfId="2" applyFont="1" applyBorder="1"/>
    <xf numFmtId="0" fontId="2" fillId="0" borderId="55" xfId="2" applyBorder="1"/>
    <xf numFmtId="0" fontId="8" fillId="0" borderId="56" xfId="2" applyFont="1" applyBorder="1"/>
    <xf numFmtId="0" fontId="8" fillId="0" borderId="0" xfId="2" applyFont="1"/>
    <xf numFmtId="0" fontId="8" fillId="0" borderId="4" xfId="2" applyFont="1" applyBorder="1"/>
    <xf numFmtId="0" fontId="5" fillId="0" borderId="3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2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horizontal="left" vertical="center" wrapText="1"/>
    </xf>
    <xf numFmtId="3" fontId="5" fillId="0" borderId="17" xfId="0" applyNumberFormat="1" applyFont="1" applyFill="1" applyBorder="1" applyAlignment="1">
      <alignment vertical="center" wrapText="1"/>
    </xf>
    <xf numFmtId="3" fontId="5" fillId="0" borderId="5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vertical="center" wrapText="1"/>
    </xf>
    <xf numFmtId="3" fontId="14" fillId="0" borderId="14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 wrapText="1"/>
    </xf>
    <xf numFmtId="0" fontId="5" fillId="2" borderId="34" xfId="0" applyFont="1" applyFill="1" applyBorder="1" applyAlignment="1">
      <alignment vertical="center" wrapText="1"/>
    </xf>
    <xf numFmtId="3" fontId="5" fillId="2" borderId="28" xfId="0" applyNumberFormat="1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vertical="center" wrapText="1"/>
    </xf>
    <xf numFmtId="0" fontId="10" fillId="0" borderId="9" xfId="0" applyFont="1" applyBorder="1" applyAlignment="1">
      <alignment horizontal="left" vertical="center" wrapText="1"/>
    </xf>
    <xf numFmtId="3" fontId="5" fillId="0" borderId="9" xfId="0" applyNumberFormat="1" applyFont="1" applyBorder="1" applyAlignment="1">
      <alignment vertical="center" wrapText="1"/>
    </xf>
    <xf numFmtId="3" fontId="5" fillId="0" borderId="23" xfId="0" applyNumberFormat="1" applyFont="1" applyBorder="1" applyAlignment="1">
      <alignment vertical="center" wrapText="1"/>
    </xf>
    <xf numFmtId="3" fontId="5" fillId="0" borderId="19" xfId="0" applyNumberFormat="1" applyFont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17" xfId="0" applyFont="1" applyBorder="1" applyAlignment="1">
      <alignment horizontal="left" vertical="center" wrapText="1"/>
    </xf>
    <xf numFmtId="3" fontId="15" fillId="0" borderId="18" xfId="0" applyNumberFormat="1" applyFont="1" applyBorder="1" applyAlignment="1">
      <alignment vertical="center" wrapText="1"/>
    </xf>
    <xf numFmtId="3" fontId="5" fillId="0" borderId="35" xfId="0" applyNumberFormat="1" applyFont="1" applyFill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Fill="1" applyBorder="1" applyAlignment="1">
      <alignment horizontal="left" vertical="center" wrapText="1"/>
    </xf>
    <xf numFmtId="3" fontId="5" fillId="0" borderId="12" xfId="0" applyNumberFormat="1" applyFont="1" applyBorder="1" applyAlignment="1">
      <alignment vertical="center" wrapText="1"/>
    </xf>
    <xf numFmtId="3" fontId="5" fillId="0" borderId="15" xfId="0" applyNumberFormat="1" applyFont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10" fillId="0" borderId="25" xfId="0" applyFont="1" applyBorder="1" applyAlignment="1">
      <alignment horizontal="left" vertical="center" wrapText="1"/>
    </xf>
    <xf numFmtId="3" fontId="5" fillId="0" borderId="16" xfId="0" applyNumberFormat="1" applyFont="1" applyBorder="1" applyAlignment="1">
      <alignment vertical="center" wrapText="1"/>
    </xf>
    <xf numFmtId="3" fontId="5" fillId="0" borderId="26" xfId="0" applyNumberFormat="1" applyFont="1" applyBorder="1" applyAlignment="1">
      <alignment vertical="center" wrapText="1"/>
    </xf>
    <xf numFmtId="3" fontId="5" fillId="0" borderId="22" xfId="0" applyNumberFormat="1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13" fillId="0" borderId="29" xfId="0" applyFont="1" applyBorder="1" applyAlignment="1">
      <alignment horizontal="left" vertical="center" wrapText="1"/>
    </xf>
    <xf numFmtId="3" fontId="5" fillId="0" borderId="20" xfId="0" applyNumberFormat="1" applyFont="1" applyFill="1" applyBorder="1" applyAlignment="1">
      <alignment vertical="center" wrapText="1"/>
    </xf>
    <xf numFmtId="3" fontId="16" fillId="0" borderId="4" xfId="0" applyNumberFormat="1" applyFont="1" applyBorder="1" applyAlignment="1">
      <alignment vertical="center" wrapText="1"/>
    </xf>
    <xf numFmtId="3" fontId="16" fillId="0" borderId="21" xfId="0" applyNumberFormat="1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13" fillId="0" borderId="30" xfId="0" applyFont="1" applyBorder="1" applyAlignment="1">
      <alignment horizontal="left" vertical="center" wrapText="1"/>
    </xf>
    <xf numFmtId="3" fontId="16" fillId="0" borderId="5" xfId="0" applyNumberFormat="1" applyFont="1" applyBorder="1" applyAlignment="1">
      <alignment vertical="center" wrapText="1"/>
    </xf>
    <xf numFmtId="3" fontId="16" fillId="0" borderId="7" xfId="0" applyNumberFormat="1" applyFont="1" applyBorder="1" applyAlignment="1">
      <alignment vertical="center" wrapText="1"/>
    </xf>
    <xf numFmtId="3" fontId="16" fillId="0" borderId="17" xfId="0" applyNumberFormat="1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3" fillId="0" borderId="31" xfId="0" applyFont="1" applyBorder="1" applyAlignment="1">
      <alignment horizontal="left" vertical="center" wrapText="1"/>
    </xf>
    <xf numFmtId="3" fontId="5" fillId="0" borderId="12" xfId="0" applyNumberFormat="1" applyFont="1" applyFill="1" applyBorder="1" applyAlignment="1">
      <alignment vertical="center" wrapText="1"/>
    </xf>
    <xf numFmtId="3" fontId="16" fillId="0" borderId="15" xfId="0" applyNumberFormat="1" applyFont="1" applyBorder="1" applyAlignment="1">
      <alignment vertical="center" wrapText="1"/>
    </xf>
    <xf numFmtId="3" fontId="16" fillId="0" borderId="8" xfId="0" applyNumberFormat="1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9" xfId="0" applyFont="1" applyBorder="1" applyAlignment="1">
      <alignment horizontal="left" vertical="center" wrapText="1"/>
    </xf>
    <xf numFmtId="3" fontId="5" fillId="0" borderId="20" xfId="0" applyNumberFormat="1" applyFont="1" applyBorder="1" applyAlignment="1">
      <alignment vertical="center" wrapText="1"/>
    </xf>
    <xf numFmtId="3" fontId="16" fillId="0" borderId="21" xfId="0" applyNumberFormat="1" applyFont="1" applyFill="1" applyBorder="1" applyAlignment="1">
      <alignment vertical="center" wrapText="1"/>
    </xf>
    <xf numFmtId="3" fontId="17" fillId="0" borderId="17" xfId="0" applyNumberFormat="1" applyFont="1" applyBorder="1" applyAlignment="1">
      <alignment vertical="center" wrapText="1"/>
    </xf>
    <xf numFmtId="0" fontId="10" fillId="0" borderId="30" xfId="0" applyFont="1" applyBorder="1" applyAlignment="1">
      <alignment horizontal="left" vertical="center" wrapText="1"/>
    </xf>
    <xf numFmtId="3" fontId="5" fillId="0" borderId="17" xfId="0" applyNumberFormat="1" applyFont="1" applyBorder="1" applyAlignment="1">
      <alignment vertical="center" wrapText="1"/>
    </xf>
    <xf numFmtId="3" fontId="16" fillId="0" borderId="5" xfId="0" applyNumberFormat="1" applyFont="1" applyFill="1" applyBorder="1" applyAlignment="1">
      <alignment vertical="center" wrapText="1"/>
    </xf>
    <xf numFmtId="3" fontId="16" fillId="0" borderId="17" xfId="0" applyNumberFormat="1" applyFont="1" applyBorder="1" applyAlignment="1">
      <alignment vertical="center" wrapText="1"/>
    </xf>
    <xf numFmtId="3" fontId="5" fillId="0" borderId="5" xfId="0" applyNumberFormat="1" applyFont="1" applyFill="1" applyBorder="1" applyAlignment="1">
      <alignment vertical="center" wrapText="1"/>
    </xf>
    <xf numFmtId="3" fontId="16" fillId="0" borderId="7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 wrapText="1"/>
    </xf>
    <xf numFmtId="0" fontId="10" fillId="0" borderId="31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  <xf numFmtId="3" fontId="5" fillId="0" borderId="18" xfId="0" applyNumberFormat="1" applyFont="1" applyBorder="1" applyAlignment="1">
      <alignment vertical="center" wrapText="1"/>
    </xf>
    <xf numFmtId="3" fontId="5" fillId="0" borderId="35" xfId="0" applyNumberFormat="1" applyFont="1" applyBorder="1" applyAlignment="1">
      <alignment vertical="center" wrapText="1"/>
    </xf>
    <xf numFmtId="0" fontId="10" fillId="0" borderId="30" xfId="0" applyFont="1" applyBorder="1" applyAlignment="1">
      <alignment horizontal="left" vertical="center"/>
    </xf>
    <xf numFmtId="3" fontId="10" fillId="0" borderId="5" xfId="0" applyNumberFormat="1" applyFont="1" applyBorder="1" applyAlignment="1">
      <alignment vertical="center"/>
    </xf>
    <xf numFmtId="3" fontId="10" fillId="0" borderId="35" xfId="0" applyNumberFormat="1" applyFont="1" applyBorder="1" applyAlignment="1">
      <alignment vertical="center"/>
    </xf>
    <xf numFmtId="0" fontId="5" fillId="0" borderId="30" xfId="0" applyFont="1" applyBorder="1" applyAlignment="1">
      <alignment horizontal="left" vertical="center" wrapText="1"/>
    </xf>
    <xf numFmtId="3" fontId="16" fillId="0" borderId="35" xfId="0" applyNumberFormat="1" applyFont="1" applyBorder="1" applyAlignment="1">
      <alignment vertical="center" wrapText="1"/>
    </xf>
    <xf numFmtId="3" fontId="5" fillId="0" borderId="16" xfId="0" applyNumberFormat="1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horizontal="left" vertical="center"/>
    </xf>
    <xf numFmtId="3" fontId="10" fillId="0" borderId="26" xfId="0" applyNumberFormat="1" applyFont="1" applyBorder="1" applyAlignment="1">
      <alignment vertical="center"/>
    </xf>
    <xf numFmtId="0" fontId="10" fillId="0" borderId="29" xfId="0" applyFont="1" applyFill="1" applyBorder="1" applyAlignment="1">
      <alignment horizontal="left" vertical="center" wrapText="1"/>
    </xf>
    <xf numFmtId="3" fontId="5" fillId="0" borderId="18" xfId="0" applyNumberFormat="1" applyFont="1" applyFill="1" applyBorder="1" applyAlignment="1">
      <alignment vertical="center" wrapText="1"/>
    </xf>
    <xf numFmtId="3" fontId="9" fillId="0" borderId="18" xfId="0" applyNumberFormat="1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36" xfId="0" applyFont="1" applyFill="1" applyBorder="1" applyAlignment="1">
      <alignment vertical="center" wrapText="1"/>
    </xf>
    <xf numFmtId="3" fontId="5" fillId="2" borderId="13" xfId="0" applyNumberFormat="1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3" fontId="5" fillId="2" borderId="37" xfId="0" applyNumberFormat="1" applyFont="1" applyFill="1" applyBorder="1" applyAlignment="1">
      <alignment vertical="center" wrapText="1"/>
    </xf>
    <xf numFmtId="3" fontId="5" fillId="0" borderId="9" xfId="0" applyNumberFormat="1" applyFont="1" applyFill="1" applyBorder="1" applyAlignment="1">
      <alignment vertical="center" wrapText="1"/>
    </xf>
    <xf numFmtId="3" fontId="16" fillId="0" borderId="5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0" fontId="13" fillId="0" borderId="32" xfId="0" applyFont="1" applyBorder="1" applyAlignment="1">
      <alignment horizontal="left" vertical="center" wrapText="1"/>
    </xf>
    <xf numFmtId="3" fontId="16" fillId="0" borderId="24" xfId="0" applyNumberFormat="1" applyFont="1" applyBorder="1" applyAlignment="1">
      <alignment vertical="center" wrapText="1"/>
    </xf>
    <xf numFmtId="3" fontId="5" fillId="0" borderId="23" xfId="0" applyNumberFormat="1" applyFont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0" fontId="10" fillId="0" borderId="42" xfId="0" applyFont="1" applyBorder="1" applyAlignment="1">
      <alignment vertical="center" wrapText="1"/>
    </xf>
    <xf numFmtId="0" fontId="7" fillId="0" borderId="41" xfId="0" applyFont="1" applyFill="1" applyBorder="1" applyAlignment="1">
      <alignment horizontal="left" vertical="center" wrapText="1"/>
    </xf>
    <xf numFmtId="3" fontId="5" fillId="0" borderId="42" xfId="0" applyNumberFormat="1" applyFont="1" applyBorder="1" applyAlignment="1">
      <alignment vertical="center" wrapText="1"/>
    </xf>
    <xf numFmtId="3" fontId="5" fillId="0" borderId="43" xfId="0" applyNumberFormat="1" applyFont="1" applyBorder="1" applyAlignment="1">
      <alignment horizontal="right" vertical="center" wrapText="1"/>
    </xf>
    <xf numFmtId="3" fontId="5" fillId="0" borderId="44" xfId="0" applyNumberFormat="1" applyFont="1" applyFill="1" applyBorder="1" applyAlignment="1">
      <alignment horizontal="right" vertical="center" wrapText="1"/>
    </xf>
    <xf numFmtId="3" fontId="16" fillId="0" borderId="42" xfId="0" applyNumberFormat="1" applyFont="1" applyBorder="1" applyAlignment="1">
      <alignment vertical="center" wrapText="1"/>
    </xf>
    <xf numFmtId="3" fontId="16" fillId="0" borderId="43" xfId="0" applyNumberFormat="1" applyFont="1" applyBorder="1" applyAlignment="1">
      <alignment horizontal="right" vertical="center" wrapText="1"/>
    </xf>
    <xf numFmtId="3" fontId="16" fillId="0" borderId="44" xfId="0" applyNumberFormat="1" applyFont="1" applyFill="1" applyBorder="1" applyAlignment="1">
      <alignment horizontal="right" vertical="center" wrapText="1"/>
    </xf>
    <xf numFmtId="3" fontId="5" fillId="0" borderId="43" xfId="0" applyNumberFormat="1" applyFont="1" applyFill="1" applyBorder="1" applyAlignment="1">
      <alignment horizontal="right" vertical="center" wrapText="1"/>
    </xf>
    <xf numFmtId="3" fontId="5" fillId="0" borderId="44" xfId="0" applyNumberFormat="1" applyFont="1" applyBorder="1" applyAlignment="1">
      <alignment horizontal="right" vertical="center" wrapText="1"/>
    </xf>
    <xf numFmtId="0" fontId="13" fillId="0" borderId="3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3" fontId="16" fillId="0" borderId="10" xfId="0" applyNumberFormat="1" applyFont="1" applyBorder="1" applyAlignment="1">
      <alignment vertical="center" wrapText="1"/>
    </xf>
    <xf numFmtId="3" fontId="16" fillId="0" borderId="14" xfId="0" applyNumberFormat="1" applyFont="1" applyFill="1" applyBorder="1" applyAlignment="1">
      <alignment horizontal="right" vertical="center" wrapText="1"/>
    </xf>
    <xf numFmtId="3" fontId="16" fillId="0" borderId="11" xfId="0" applyNumberFormat="1" applyFont="1" applyBorder="1" applyAlignment="1">
      <alignment horizontal="right" vertical="center" wrapText="1"/>
    </xf>
    <xf numFmtId="0" fontId="10" fillId="0" borderId="39" xfId="0" applyFont="1" applyBorder="1" applyAlignment="1">
      <alignment vertical="center"/>
    </xf>
    <xf numFmtId="0" fontId="10" fillId="0" borderId="40" xfId="0" applyFont="1" applyFill="1" applyBorder="1" applyAlignment="1">
      <alignment horizontal="left" vertical="center" wrapText="1"/>
    </xf>
    <xf numFmtId="3" fontId="16" fillId="0" borderId="39" xfId="0" applyNumberFormat="1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9" fontId="10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3" fontId="10" fillId="0" borderId="0" xfId="0" applyNumberFormat="1" applyFont="1" applyAlignment="1">
      <alignment horizontal="right" vertical="center"/>
    </xf>
    <xf numFmtId="10" fontId="10" fillId="0" borderId="0" xfId="1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3" fontId="16" fillId="0" borderId="21" xfId="0" applyNumberFormat="1" applyFont="1" applyFill="1" applyBorder="1" applyAlignment="1">
      <alignment horizontal="right" vertical="center" wrapText="1"/>
    </xf>
    <xf numFmtId="0" fontId="10" fillId="2" borderId="34" xfId="0" applyFont="1" applyFill="1" applyBorder="1" applyAlignment="1">
      <alignment horizontal="left" vertical="center"/>
    </xf>
    <xf numFmtId="3" fontId="5" fillId="2" borderId="34" xfId="0" applyNumberFormat="1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3" fontId="5" fillId="2" borderId="27" xfId="0" applyNumberFormat="1" applyFont="1" applyFill="1" applyBorder="1" applyAlignment="1">
      <alignment vertical="center"/>
    </xf>
    <xf numFmtId="3" fontId="5" fillId="0" borderId="57" xfId="0" applyNumberFormat="1" applyFont="1" applyBorder="1" applyAlignment="1">
      <alignment vertical="center" wrapText="1"/>
    </xf>
    <xf numFmtId="3" fontId="16" fillId="0" borderId="21" xfId="0" applyNumberFormat="1" applyFont="1" applyBorder="1" applyAlignment="1">
      <alignment horizontal="right" vertical="center" wrapText="1"/>
    </xf>
    <xf numFmtId="3" fontId="16" fillId="0" borderId="35" xfId="0" applyNumberFormat="1" applyFont="1" applyFill="1" applyBorder="1" applyAlignment="1">
      <alignment horizontal="right" vertical="center" wrapText="1"/>
    </xf>
    <xf numFmtId="3" fontId="16" fillId="0" borderId="15" xfId="0" applyNumberFormat="1" applyFont="1" applyFill="1" applyBorder="1" applyAlignment="1">
      <alignment vertical="center" wrapText="1"/>
    </xf>
    <xf numFmtId="3" fontId="16" fillId="0" borderId="45" xfId="0" applyNumberFormat="1" applyFont="1" applyFill="1" applyBorder="1" applyAlignment="1">
      <alignment horizontal="right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vertical="center" wrapText="1"/>
    </xf>
    <xf numFmtId="3" fontId="16" fillId="0" borderId="8" xfId="0" applyNumberFormat="1" applyFont="1" applyFill="1" applyBorder="1" applyAlignment="1">
      <alignment horizontal="right" vertical="center" wrapText="1"/>
    </xf>
    <xf numFmtId="3" fontId="5" fillId="0" borderId="4" xfId="0" applyNumberFormat="1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16" fillId="0" borderId="3" xfId="0" applyNumberFormat="1" applyFont="1" applyFill="1" applyBorder="1" applyAlignment="1">
      <alignment horizontal="right" vertical="center" wrapText="1"/>
    </xf>
    <xf numFmtId="3" fontId="16" fillId="0" borderId="38" xfId="0" applyNumberFormat="1" applyFont="1" applyFill="1" applyBorder="1" applyAlignment="1">
      <alignment horizontal="right" vertical="center" wrapText="1"/>
    </xf>
    <xf numFmtId="0" fontId="10" fillId="3" borderId="30" xfId="0" applyFont="1" applyFill="1" applyBorder="1" applyAlignment="1">
      <alignment horizontal="left" vertical="center" wrapText="1"/>
    </xf>
    <xf numFmtId="3" fontId="5" fillId="3" borderId="17" xfId="0" applyNumberFormat="1" applyFont="1" applyFill="1" applyBorder="1" applyAlignment="1">
      <alignment vertical="center" wrapText="1"/>
    </xf>
    <xf numFmtId="3" fontId="16" fillId="3" borderId="5" xfId="0" applyNumberFormat="1" applyFont="1" applyFill="1" applyBorder="1" applyAlignment="1">
      <alignment vertical="center" wrapText="1"/>
    </xf>
    <xf numFmtId="3" fontId="16" fillId="3" borderId="35" xfId="0" applyNumberFormat="1" applyFont="1" applyFill="1" applyBorder="1" applyAlignment="1">
      <alignment horizontal="right" vertical="center" wrapText="1"/>
    </xf>
    <xf numFmtId="0" fontId="5" fillId="0" borderId="16" xfId="0" applyFont="1" applyBorder="1" applyAlignment="1">
      <alignment vertical="top" wrapText="1"/>
    </xf>
    <xf numFmtId="0" fontId="20" fillId="0" borderId="0" xfId="3" applyFont="1" applyAlignment="1">
      <alignment vertical="center"/>
    </xf>
    <xf numFmtId="0" fontId="21" fillId="0" borderId="0" xfId="3" applyFont="1" applyAlignment="1">
      <alignment vertical="center"/>
    </xf>
    <xf numFmtId="0" fontId="21" fillId="0" borderId="9" xfId="3" applyFont="1" applyBorder="1" applyAlignment="1">
      <alignment horizontal="right" vertical="center"/>
    </xf>
    <xf numFmtId="0" fontId="22" fillId="0" borderId="58" xfId="3" applyFont="1" applyBorder="1" applyAlignment="1">
      <alignment horizontal="right" vertical="center"/>
    </xf>
    <xf numFmtId="0" fontId="22" fillId="0" borderId="23" xfId="3" applyFont="1" applyBorder="1" applyAlignment="1">
      <alignment horizontal="right" vertical="center"/>
    </xf>
    <xf numFmtId="0" fontId="21" fillId="0" borderId="19" xfId="3" applyFont="1" applyBorder="1" applyAlignment="1">
      <alignment horizontal="right" vertical="center"/>
    </xf>
    <xf numFmtId="0" fontId="22" fillId="0" borderId="42" xfId="3" applyFont="1" applyBorder="1" applyAlignment="1">
      <alignment vertical="center"/>
    </xf>
    <xf numFmtId="3" fontId="21" fillId="0" borderId="46" xfId="3" applyNumberFormat="1" applyFont="1" applyBorder="1" applyAlignment="1">
      <alignment vertical="center"/>
    </xf>
    <xf numFmtId="3" fontId="21" fillId="0" borderId="43" xfId="3" applyNumberFormat="1" applyFont="1" applyBorder="1" applyAlignment="1">
      <alignment vertical="center"/>
    </xf>
    <xf numFmtId="3" fontId="21" fillId="0" borderId="44" xfId="3" applyNumberFormat="1" applyFont="1" applyBorder="1" applyAlignment="1">
      <alignment vertical="center"/>
    </xf>
    <xf numFmtId="0" fontId="22" fillId="0" borderId="20" xfId="3" applyFont="1" applyBorder="1" applyAlignment="1">
      <alignment vertical="center"/>
    </xf>
    <xf numFmtId="3" fontId="21" fillId="0" borderId="51" xfId="3" applyNumberFormat="1" applyFont="1" applyBorder="1" applyAlignment="1">
      <alignment vertical="center"/>
    </xf>
    <xf numFmtId="3" fontId="21" fillId="0" borderId="4" xfId="3" applyNumberFormat="1" applyFont="1" applyBorder="1" applyAlignment="1">
      <alignment vertical="center"/>
    </xf>
    <xf numFmtId="3" fontId="21" fillId="0" borderId="21" xfId="3" applyNumberFormat="1" applyFont="1" applyBorder="1" applyAlignment="1">
      <alignment vertical="center"/>
    </xf>
    <xf numFmtId="0" fontId="22" fillId="0" borderId="10" xfId="3" applyFont="1" applyBorder="1" applyAlignment="1">
      <alignment vertical="center"/>
    </xf>
    <xf numFmtId="3" fontId="22" fillId="0" borderId="49" xfId="3" applyNumberFormat="1" applyFont="1" applyBorder="1" applyAlignment="1">
      <alignment vertical="center"/>
    </xf>
    <xf numFmtId="3" fontId="22" fillId="0" borderId="14" xfId="3" applyNumberFormat="1" applyFont="1" applyBorder="1" applyAlignment="1">
      <alignment vertical="center"/>
    </xf>
    <xf numFmtId="3" fontId="21" fillId="0" borderId="11" xfId="3" applyNumberFormat="1" applyFont="1" applyBorder="1" applyAlignment="1">
      <alignment vertical="center"/>
    </xf>
    <xf numFmtId="164" fontId="23" fillId="0" borderId="49" xfId="3" applyNumberFormat="1" applyFont="1" applyBorder="1" applyAlignment="1">
      <alignment vertical="center"/>
    </xf>
    <xf numFmtId="164" fontId="23" fillId="0" borderId="14" xfId="3" applyNumberFormat="1" applyFont="1" applyBorder="1" applyAlignment="1">
      <alignment vertical="center"/>
    </xf>
    <xf numFmtId="3" fontId="21" fillId="0" borderId="49" xfId="3" applyNumberFormat="1" applyFont="1" applyBorder="1" applyAlignment="1">
      <alignment vertical="center"/>
    </xf>
    <xf numFmtId="3" fontId="21" fillId="0" borderId="14" xfId="3" applyNumberFormat="1" applyFont="1" applyBorder="1" applyAlignment="1">
      <alignment vertical="center"/>
    </xf>
    <xf numFmtId="0" fontId="21" fillId="0" borderId="10" xfId="3" applyFont="1" applyBorder="1" applyAlignment="1">
      <alignment vertical="center"/>
    </xf>
    <xf numFmtId="0" fontId="21" fillId="0" borderId="11" xfId="3" applyFont="1" applyBorder="1" applyAlignment="1">
      <alignment vertical="center"/>
    </xf>
    <xf numFmtId="0" fontId="22" fillId="0" borderId="39" xfId="3" applyFont="1" applyBorder="1" applyAlignment="1">
      <alignment vertical="center"/>
    </xf>
    <xf numFmtId="3" fontId="22" fillId="0" borderId="59" xfId="3" applyNumberFormat="1" applyFont="1" applyBorder="1" applyAlignment="1">
      <alignment vertical="center"/>
    </xf>
    <xf numFmtId="3" fontId="22" fillId="0" borderId="38" xfId="3" applyNumberFormat="1" applyFont="1" applyBorder="1" applyAlignment="1">
      <alignment vertical="center"/>
    </xf>
    <xf numFmtId="3" fontId="22" fillId="0" borderId="45" xfId="3" applyNumberFormat="1" applyFont="1" applyBorder="1" applyAlignment="1">
      <alignment vertical="center"/>
    </xf>
    <xf numFmtId="0" fontId="22" fillId="0" borderId="0" xfId="3" applyFont="1" applyAlignment="1">
      <alignment vertical="center"/>
    </xf>
    <xf numFmtId="0" fontId="21" fillId="0" borderId="46" xfId="3" applyFont="1" applyBorder="1" applyAlignment="1">
      <alignment vertical="center"/>
    </xf>
    <xf numFmtId="164" fontId="23" fillId="0" borderId="47" xfId="3" applyNumberFormat="1" applyFont="1" applyBorder="1" applyAlignment="1">
      <alignment vertical="center"/>
    </xf>
    <xf numFmtId="0" fontId="21" fillId="0" borderId="49" xfId="3" applyFont="1" applyBorder="1" applyAlignment="1">
      <alignment vertical="center"/>
    </xf>
    <xf numFmtId="164" fontId="23" fillId="0" borderId="50" xfId="3" applyNumberFormat="1" applyFont="1" applyBorder="1" applyAlignment="1">
      <alignment vertical="center"/>
    </xf>
    <xf numFmtId="0" fontId="21" fillId="0" borderId="51" xfId="3" applyFont="1" applyBorder="1" applyAlignment="1">
      <alignment vertical="center"/>
    </xf>
    <xf numFmtId="164" fontId="23" fillId="0" borderId="53" xfId="3" applyNumberFormat="1" applyFont="1" applyBorder="1" applyAlignment="1">
      <alignment vertical="center"/>
    </xf>
    <xf numFmtId="0" fontId="24" fillId="4" borderId="61" xfId="3" applyFont="1" applyFill="1" applyBorder="1" applyAlignment="1">
      <alignment horizontal="center" vertical="center" wrapText="1"/>
    </xf>
    <xf numFmtId="0" fontId="24" fillId="4" borderId="62" xfId="3" applyFont="1" applyFill="1" applyBorder="1" applyAlignment="1">
      <alignment horizontal="center" vertical="center"/>
    </xf>
    <xf numFmtId="0" fontId="21" fillId="0" borderId="63" xfId="3" applyFont="1" applyBorder="1" applyAlignment="1">
      <alignment horizontal="left" vertical="center" indent="1"/>
    </xf>
    <xf numFmtId="0" fontId="22" fillId="5" borderId="63" xfId="3" applyFont="1" applyFill="1" applyBorder="1" applyAlignment="1">
      <alignment horizontal="left" vertical="center" indent="1"/>
    </xf>
    <xf numFmtId="0" fontId="23" fillId="7" borderId="63" xfId="3" applyFont="1" applyFill="1" applyBorder="1" applyAlignment="1">
      <alignment horizontal="left" vertical="center" indent="1"/>
    </xf>
    <xf numFmtId="0" fontId="21" fillId="7" borderId="63" xfId="3" applyFont="1" applyFill="1" applyBorder="1" applyAlignment="1">
      <alignment horizontal="left" vertical="center" indent="1"/>
    </xf>
    <xf numFmtId="0" fontId="22" fillId="6" borderId="66" xfId="3" applyFont="1" applyFill="1" applyBorder="1" applyAlignment="1">
      <alignment horizontal="left" vertical="center" indent="1"/>
    </xf>
    <xf numFmtId="0" fontId="24" fillId="4" borderId="60" xfId="3" applyFont="1" applyFill="1" applyBorder="1" applyAlignment="1">
      <alignment vertical="center"/>
    </xf>
    <xf numFmtId="0" fontId="24" fillId="4" borderId="62" xfId="3" applyFont="1" applyFill="1" applyBorder="1" applyAlignment="1">
      <alignment horizontal="center" vertical="center" wrapText="1"/>
    </xf>
    <xf numFmtId="0" fontId="21" fillId="0" borderId="63" xfId="3" applyFont="1" applyBorder="1" applyAlignment="1">
      <alignment vertical="center"/>
    </xf>
    <xf numFmtId="0" fontId="21" fillId="5" borderId="63" xfId="3" applyFont="1" applyFill="1" applyBorder="1" applyAlignment="1">
      <alignment vertical="center"/>
    </xf>
    <xf numFmtId="0" fontId="21" fillId="5" borderId="66" xfId="3" applyFont="1" applyFill="1" applyBorder="1" applyAlignment="1">
      <alignment vertical="center"/>
    </xf>
    <xf numFmtId="3" fontId="21" fillId="0" borderId="0" xfId="3" applyNumberFormat="1" applyFont="1" applyAlignment="1">
      <alignment vertical="center"/>
    </xf>
    <xf numFmtId="0" fontId="24" fillId="4" borderId="60" xfId="3" applyFont="1" applyFill="1" applyBorder="1" applyAlignment="1">
      <alignment horizontal="left" vertical="center" indent="1"/>
    </xf>
    <xf numFmtId="3" fontId="21" fillId="0" borderId="64" xfId="3" applyNumberFormat="1" applyFont="1" applyBorder="1" applyAlignment="1">
      <alignment horizontal="right" vertical="center" indent="1"/>
    </xf>
    <xf numFmtId="3" fontId="21" fillId="0" borderId="65" xfId="3" applyNumberFormat="1" applyFont="1" applyBorder="1" applyAlignment="1">
      <alignment horizontal="right" vertical="center" indent="1"/>
    </xf>
    <xf numFmtId="3" fontId="22" fillId="5" borderId="64" xfId="3" applyNumberFormat="1" applyFont="1" applyFill="1" applyBorder="1" applyAlignment="1">
      <alignment horizontal="right" vertical="center" indent="1"/>
    </xf>
    <xf numFmtId="3" fontId="22" fillId="5" borderId="65" xfId="3" applyNumberFormat="1" applyFont="1" applyFill="1" applyBorder="1" applyAlignment="1">
      <alignment horizontal="right" vertical="center" indent="1"/>
    </xf>
    <xf numFmtId="164" fontId="23" fillId="7" borderId="64" xfId="3" applyNumberFormat="1" applyFont="1" applyFill="1" applyBorder="1" applyAlignment="1">
      <alignment horizontal="right" vertical="center" indent="1"/>
    </xf>
    <xf numFmtId="3" fontId="21" fillId="5" borderId="65" xfId="3" applyNumberFormat="1" applyFont="1" applyFill="1" applyBorder="1" applyAlignment="1">
      <alignment horizontal="right" vertical="center" indent="1"/>
    </xf>
    <xf numFmtId="3" fontId="22" fillId="6" borderId="67" xfId="3" applyNumberFormat="1" applyFont="1" applyFill="1" applyBorder="1" applyAlignment="1">
      <alignment horizontal="right" vertical="center" indent="1"/>
    </xf>
    <xf numFmtId="3" fontId="22" fillId="6" borderId="68" xfId="3" applyNumberFormat="1" applyFont="1" applyFill="1" applyBorder="1" applyAlignment="1">
      <alignment horizontal="right" vertical="center" indent="1"/>
    </xf>
    <xf numFmtId="164" fontId="23" fillId="0" borderId="65" xfId="3" applyNumberFormat="1" applyFont="1" applyBorder="1" applyAlignment="1">
      <alignment horizontal="right" vertical="center" indent="1"/>
    </xf>
    <xf numFmtId="3" fontId="21" fillId="5" borderId="64" xfId="3" applyNumberFormat="1" applyFont="1" applyFill="1" applyBorder="1" applyAlignment="1">
      <alignment horizontal="right" vertical="center" indent="1"/>
    </xf>
    <xf numFmtId="164" fontId="23" fillId="5" borderId="65" xfId="3" applyNumberFormat="1" applyFont="1" applyFill="1" applyBorder="1" applyAlignment="1">
      <alignment horizontal="right" vertical="center" indent="1"/>
    </xf>
    <xf numFmtId="3" fontId="21" fillId="5" borderId="67" xfId="3" applyNumberFormat="1" applyFont="1" applyFill="1" applyBorder="1" applyAlignment="1">
      <alignment horizontal="right" vertical="center" indent="1"/>
    </xf>
    <xf numFmtId="164" fontId="23" fillId="5" borderId="68" xfId="3" applyNumberFormat="1" applyFont="1" applyFill="1" applyBorder="1" applyAlignment="1">
      <alignment horizontal="right" vertical="center" indent="1"/>
    </xf>
    <xf numFmtId="0" fontId="5" fillId="0" borderId="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5">
    <cellStyle name="Prozent" xfId="1" builtinId="5"/>
    <cellStyle name="Standard" xfId="0" builtinId="0"/>
    <cellStyle name="Standard 2" xfId="2" xr:uid="{00000000-0005-0000-0000-000002000000}"/>
    <cellStyle name="Standard 3" xfId="3" xr:uid="{00000000-0005-0000-0000-000003000000}"/>
    <cellStyle name="Standard 4" xfId="4" xr:uid="{00000000-0005-0000-0000-000004000000}"/>
  </cellStyles>
  <dxfs count="0"/>
  <tableStyles count="0" defaultTableStyle="TableStyleMedium2" defaultPivotStyle="PivotStyleLight16"/>
  <colors>
    <mruColors>
      <color rgb="FF9BCFAF"/>
      <color rgb="FF00AA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9"/>
  <sheetViews>
    <sheetView tabSelected="1" zoomScale="75" zoomScaleNormal="75" zoomScaleSheetLayoutView="100" workbookViewId="0">
      <selection activeCell="B81" sqref="B81"/>
    </sheetView>
  </sheetViews>
  <sheetFormatPr baseColWidth="10" defaultColWidth="11.42578125" defaultRowHeight="12.75"/>
  <cols>
    <col min="1" max="1" width="85.7109375" style="3" customWidth="1"/>
    <col min="2" max="2" width="85.7109375" style="2" customWidth="1"/>
    <col min="3" max="3" width="12.28515625" style="3" customWidth="1"/>
    <col min="4" max="4" width="12" style="3" customWidth="1"/>
    <col min="5" max="5" width="12.5703125" style="3" customWidth="1"/>
    <col min="6" max="16384" width="11.42578125" style="1"/>
  </cols>
  <sheetData>
    <row r="1" spans="1:5" s="4" customFormat="1" ht="23.25" customHeight="1">
      <c r="A1" s="243" t="s">
        <v>0</v>
      </c>
      <c r="B1" s="243" t="s">
        <v>5</v>
      </c>
      <c r="C1" s="245" t="s">
        <v>28</v>
      </c>
      <c r="D1" s="246"/>
      <c r="E1" s="247"/>
    </row>
    <row r="2" spans="1:5" s="4" customFormat="1" ht="55.5" customHeight="1" thickBot="1">
      <c r="A2" s="244"/>
      <c r="B2" s="244"/>
      <c r="C2" s="31" t="s">
        <v>58</v>
      </c>
      <c r="D2" s="32" t="s">
        <v>61</v>
      </c>
      <c r="E2" s="33" t="s">
        <v>62</v>
      </c>
    </row>
    <row r="3" spans="1:5" s="4" customFormat="1" ht="35.1" customHeight="1">
      <c r="A3" s="34" t="s">
        <v>19</v>
      </c>
      <c r="B3" s="35"/>
      <c r="C3" s="34"/>
      <c r="D3" s="36"/>
      <c r="E3" s="37"/>
    </row>
    <row r="4" spans="1:5" s="4" customFormat="1" ht="35.1" customHeight="1">
      <c r="A4" s="38" t="s">
        <v>6</v>
      </c>
      <c r="B4" s="39" t="s">
        <v>56</v>
      </c>
      <c r="C4" s="40">
        <v>120</v>
      </c>
      <c r="D4" s="41"/>
      <c r="E4" s="42">
        <f>C4*100</f>
        <v>12000</v>
      </c>
    </row>
    <row r="5" spans="1:5" s="4" customFormat="1" ht="35.1" customHeight="1">
      <c r="A5" s="38" t="s">
        <v>181</v>
      </c>
      <c r="B5" s="39" t="s">
        <v>48</v>
      </c>
      <c r="C5" s="40">
        <v>160</v>
      </c>
      <c r="D5" s="41"/>
      <c r="E5" s="42">
        <f t="shared" ref="E5:E6" si="0">C5*100</f>
        <v>16000</v>
      </c>
    </row>
    <row r="6" spans="1:5" s="4" customFormat="1" ht="35.1" customHeight="1">
      <c r="A6" s="38" t="s">
        <v>52</v>
      </c>
      <c r="B6" s="39" t="s">
        <v>53</v>
      </c>
      <c r="C6" s="40">
        <v>240</v>
      </c>
      <c r="D6" s="41"/>
      <c r="E6" s="42">
        <f t="shared" si="0"/>
        <v>24000</v>
      </c>
    </row>
    <row r="7" spans="1:5" s="4" customFormat="1" ht="35.1" customHeight="1" thickBot="1">
      <c r="A7" s="43" t="s">
        <v>49</v>
      </c>
      <c r="B7" s="44" t="s">
        <v>29</v>
      </c>
      <c r="C7" s="45">
        <v>80</v>
      </c>
      <c r="D7" s="46"/>
      <c r="E7" s="47">
        <f>C7*100</f>
        <v>8000</v>
      </c>
    </row>
    <row r="8" spans="1:5" s="4" customFormat="1" ht="35.1" customHeight="1" thickBot="1">
      <c r="A8" s="48" t="s">
        <v>21</v>
      </c>
      <c r="B8" s="49"/>
      <c r="C8" s="50">
        <f>SUM(C4:C7)</f>
        <v>600</v>
      </c>
      <c r="D8" s="51"/>
      <c r="E8" s="52">
        <f>SUM(E4:E7)</f>
        <v>60000</v>
      </c>
    </row>
    <row r="9" spans="1:5" s="57" customFormat="1" ht="60" customHeight="1">
      <c r="A9" s="34" t="s">
        <v>160</v>
      </c>
      <c r="B9" s="53"/>
      <c r="C9" s="54"/>
      <c r="D9" s="55"/>
      <c r="E9" s="56"/>
    </row>
    <row r="10" spans="1:5" s="4" customFormat="1" ht="35.1" customHeight="1">
      <c r="A10" s="38" t="s">
        <v>8</v>
      </c>
      <c r="B10" s="58" t="s">
        <v>59</v>
      </c>
      <c r="C10" s="59">
        <v>90</v>
      </c>
      <c r="D10" s="41"/>
      <c r="E10" s="60"/>
    </row>
    <row r="11" spans="1:5" s="4" customFormat="1" ht="35.1" customHeight="1">
      <c r="A11" s="38" t="s">
        <v>60</v>
      </c>
      <c r="B11" s="58" t="s">
        <v>159</v>
      </c>
      <c r="C11" s="59">
        <v>120</v>
      </c>
      <c r="D11" s="41"/>
      <c r="E11" s="60"/>
    </row>
    <row r="12" spans="1:5" s="4" customFormat="1" ht="35.1" customHeight="1">
      <c r="A12" s="38" t="s">
        <v>63</v>
      </c>
      <c r="B12" s="58" t="s">
        <v>64</v>
      </c>
      <c r="C12" s="59">
        <v>90</v>
      </c>
      <c r="D12" s="41"/>
      <c r="E12" s="60"/>
    </row>
    <row r="13" spans="1:5" s="4" customFormat="1" ht="35.1" customHeight="1">
      <c r="A13" s="38" t="s">
        <v>9</v>
      </c>
      <c r="B13" s="58" t="s">
        <v>30</v>
      </c>
      <c r="C13" s="59">
        <v>60</v>
      </c>
      <c r="D13" s="41"/>
      <c r="E13" s="60"/>
    </row>
    <row r="14" spans="1:5" s="4" customFormat="1" ht="35.1" customHeight="1" thickBot="1">
      <c r="A14" s="61"/>
      <c r="B14" s="62" t="s">
        <v>65</v>
      </c>
      <c r="C14" s="63">
        <f>SUM(C10:C13)/4</f>
        <v>90</v>
      </c>
      <c r="D14" s="64"/>
      <c r="E14" s="65">
        <f>C14*100</f>
        <v>9000</v>
      </c>
    </row>
    <row r="15" spans="1:5" s="4" customFormat="1" ht="35.1" customHeight="1" thickBot="1">
      <c r="A15" s="48" t="s">
        <v>22</v>
      </c>
      <c r="B15" s="49"/>
      <c r="C15" s="50">
        <f>SUM(C14)</f>
        <v>90</v>
      </c>
      <c r="D15" s="51"/>
      <c r="E15" s="52">
        <f>SUM(E10:E14)</f>
        <v>9000</v>
      </c>
    </row>
    <row r="16" spans="1:5" s="57" customFormat="1" ht="60" customHeight="1">
      <c r="A16" s="180" t="s">
        <v>18</v>
      </c>
      <c r="B16" s="67" t="s">
        <v>161</v>
      </c>
      <c r="C16" s="68"/>
      <c r="D16" s="69"/>
      <c r="E16" s="70"/>
    </row>
    <row r="17" spans="1:5" s="4" customFormat="1" ht="36.950000000000003" customHeight="1">
      <c r="A17" s="71" t="s">
        <v>114</v>
      </c>
      <c r="B17" s="72" t="s">
        <v>31</v>
      </c>
      <c r="C17" s="73"/>
      <c r="D17" s="74"/>
      <c r="E17" s="75">
        <v>3360</v>
      </c>
    </row>
    <row r="18" spans="1:5" s="4" customFormat="1" ht="36.950000000000003" customHeight="1">
      <c r="A18" s="76" t="s">
        <v>115</v>
      </c>
      <c r="B18" s="77" t="s">
        <v>32</v>
      </c>
      <c r="C18" s="40"/>
      <c r="D18" s="78"/>
      <c r="E18" s="79">
        <v>1680</v>
      </c>
    </row>
    <row r="19" spans="1:5" s="4" customFormat="1" ht="36.950000000000003" customHeight="1">
      <c r="A19" s="76" t="s">
        <v>116</v>
      </c>
      <c r="B19" s="77" t="s">
        <v>33</v>
      </c>
      <c r="C19" s="80"/>
      <c r="D19" s="78"/>
      <c r="E19" s="79">
        <v>840</v>
      </c>
    </row>
    <row r="20" spans="1:5" s="4" customFormat="1" ht="36.950000000000003" customHeight="1">
      <c r="A20" s="76" t="s">
        <v>117</v>
      </c>
      <c r="B20" s="77" t="s">
        <v>34</v>
      </c>
      <c r="C20" s="80"/>
      <c r="D20" s="78"/>
      <c r="E20" s="79">
        <v>2100</v>
      </c>
    </row>
    <row r="21" spans="1:5" s="4" customFormat="1" ht="36.950000000000003" customHeight="1">
      <c r="A21" s="76" t="s">
        <v>118</v>
      </c>
      <c r="B21" s="77" t="s">
        <v>35</v>
      </c>
      <c r="C21" s="80"/>
      <c r="D21" s="78"/>
      <c r="E21" s="79">
        <v>1260</v>
      </c>
    </row>
    <row r="22" spans="1:5" s="4" customFormat="1" ht="36.950000000000003" customHeight="1">
      <c r="A22" s="76" t="s">
        <v>119</v>
      </c>
      <c r="B22" s="77" t="s">
        <v>36</v>
      </c>
      <c r="C22" s="80"/>
      <c r="D22" s="78"/>
      <c r="E22" s="79">
        <v>1260</v>
      </c>
    </row>
    <row r="23" spans="1:5" s="4" customFormat="1" ht="36.950000000000003" customHeight="1" thickBot="1">
      <c r="A23" s="81" t="s">
        <v>120</v>
      </c>
      <c r="B23" s="82" t="s">
        <v>37</v>
      </c>
      <c r="C23" s="83"/>
      <c r="D23" s="84"/>
      <c r="E23" s="85">
        <v>2520</v>
      </c>
    </row>
    <row r="24" spans="1:5" s="4" customFormat="1" ht="35.1" customHeight="1" thickBot="1">
      <c r="A24" s="48" t="s">
        <v>23</v>
      </c>
      <c r="B24" s="49"/>
      <c r="C24" s="50"/>
      <c r="D24" s="51"/>
      <c r="E24" s="52">
        <f>SUM(E17:E23)</f>
        <v>13020</v>
      </c>
    </row>
    <row r="25" spans="1:5" s="57" customFormat="1" ht="30" customHeight="1">
      <c r="A25" s="71" t="s">
        <v>17</v>
      </c>
      <c r="B25" s="87"/>
      <c r="C25" s="88"/>
      <c r="D25" s="98"/>
      <c r="E25" s="99"/>
    </row>
    <row r="26" spans="1:5" s="4" customFormat="1" ht="35.1" customHeight="1">
      <c r="A26" s="86" t="s">
        <v>1</v>
      </c>
      <c r="B26" s="87" t="s">
        <v>66</v>
      </c>
      <c r="C26" s="88"/>
      <c r="D26" s="74"/>
      <c r="E26" s="89">
        <v>1080</v>
      </c>
    </row>
    <row r="27" spans="1:5" s="4" customFormat="1" ht="35.1" customHeight="1">
      <c r="A27" s="38" t="s">
        <v>10</v>
      </c>
      <c r="B27" s="77" t="s">
        <v>70</v>
      </c>
      <c r="C27" s="90"/>
      <c r="D27" s="93">
        <v>120</v>
      </c>
      <c r="E27" s="166">
        <f>D27*B$81</f>
        <v>2040</v>
      </c>
    </row>
    <row r="28" spans="1:5" s="4" customFormat="1" ht="35.1" customHeight="1">
      <c r="A28" s="38" t="s">
        <v>39</v>
      </c>
      <c r="B28" s="91" t="s">
        <v>121</v>
      </c>
      <c r="C28" s="92"/>
      <c r="D28" s="93">
        <v>900</v>
      </c>
      <c r="E28" s="166">
        <f>D28*B$81</f>
        <v>15300</v>
      </c>
    </row>
    <row r="29" spans="1:5" s="4" customFormat="1" ht="69.95" customHeight="1">
      <c r="A29" s="38" t="s">
        <v>72</v>
      </c>
      <c r="B29" s="176" t="s">
        <v>152</v>
      </c>
      <c r="C29" s="177"/>
      <c r="D29" s="178"/>
      <c r="E29" s="179">
        <v>6210</v>
      </c>
    </row>
    <row r="30" spans="1:5" s="4" customFormat="1" ht="35.1" customHeight="1">
      <c r="A30" s="38" t="s">
        <v>38</v>
      </c>
      <c r="B30" s="77" t="s">
        <v>73</v>
      </c>
      <c r="C30" s="94"/>
      <c r="D30" s="93">
        <v>360</v>
      </c>
      <c r="E30" s="166">
        <f>D30*B$81</f>
        <v>6120</v>
      </c>
    </row>
    <row r="31" spans="1:5" s="4" customFormat="1" ht="35.1" customHeight="1">
      <c r="A31" s="38" t="s">
        <v>122</v>
      </c>
      <c r="B31" s="91" t="s">
        <v>74</v>
      </c>
      <c r="C31" s="40">
        <v>240</v>
      </c>
      <c r="D31" s="95"/>
      <c r="E31" s="165">
        <f>C31*100</f>
        <v>24000</v>
      </c>
    </row>
    <row r="32" spans="1:5" s="4" customFormat="1" ht="35.1" customHeight="1">
      <c r="A32" s="97" t="s">
        <v>54</v>
      </c>
      <c r="B32" s="87" t="s">
        <v>75</v>
      </c>
      <c r="C32" s="73">
        <v>180</v>
      </c>
      <c r="D32" s="98"/>
      <c r="E32" s="99">
        <f>(C32*100)</f>
        <v>18000</v>
      </c>
    </row>
    <row r="33" spans="1:5" s="4" customFormat="1" ht="35.1" customHeight="1">
      <c r="A33" s="38" t="s">
        <v>67</v>
      </c>
      <c r="B33" s="91" t="s">
        <v>76</v>
      </c>
      <c r="C33" s="40">
        <v>120</v>
      </c>
      <c r="D33" s="41"/>
      <c r="E33" s="99">
        <f>(C33*100)</f>
        <v>12000</v>
      </c>
    </row>
    <row r="34" spans="1:5" s="4" customFormat="1" ht="35.1" customHeight="1" thickBot="1">
      <c r="A34" s="61" t="s">
        <v>55</v>
      </c>
      <c r="B34" s="100" t="s">
        <v>77</v>
      </c>
      <c r="C34" s="83">
        <v>60</v>
      </c>
      <c r="D34" s="64"/>
      <c r="E34" s="99">
        <f>(C34*100)</f>
        <v>6000</v>
      </c>
    </row>
    <row r="35" spans="1:5" s="4" customFormat="1" ht="35.1" customHeight="1" thickBot="1">
      <c r="A35" s="48" t="s">
        <v>24</v>
      </c>
      <c r="B35" s="49"/>
      <c r="C35" s="50"/>
      <c r="D35" s="51"/>
      <c r="E35" s="52">
        <f>SUM(E26:E34)</f>
        <v>90750</v>
      </c>
    </row>
    <row r="36" spans="1:5" s="4" customFormat="1" ht="35.1" customHeight="1">
      <c r="A36" s="101" t="s">
        <v>16</v>
      </c>
      <c r="B36" s="102"/>
      <c r="C36" s="54"/>
      <c r="D36" s="55"/>
      <c r="E36" s="56"/>
    </row>
    <row r="37" spans="1:5" s="4" customFormat="1" ht="20.100000000000001" customHeight="1">
      <c r="A37" s="38" t="s">
        <v>40</v>
      </c>
      <c r="B37" s="91"/>
      <c r="C37" s="103"/>
      <c r="D37" s="41"/>
      <c r="E37" s="104"/>
    </row>
    <row r="38" spans="1:5" s="4" customFormat="1" ht="20.100000000000001" customHeight="1">
      <c r="A38" s="38" t="s">
        <v>41</v>
      </c>
      <c r="B38" s="91"/>
      <c r="C38" s="103"/>
      <c r="D38" s="41"/>
      <c r="E38" s="104"/>
    </row>
    <row r="39" spans="1:5" s="4" customFormat="1" ht="20.100000000000001" customHeight="1">
      <c r="A39" s="38" t="s">
        <v>42</v>
      </c>
      <c r="B39" s="91"/>
      <c r="C39" s="103"/>
      <c r="D39" s="41"/>
      <c r="E39" s="104"/>
    </row>
    <row r="40" spans="1:5" s="4" customFormat="1" ht="20.100000000000001" customHeight="1">
      <c r="A40" s="38" t="s">
        <v>78</v>
      </c>
      <c r="B40" s="105"/>
      <c r="C40" s="103"/>
      <c r="D40" s="106"/>
      <c r="E40" s="107"/>
    </row>
    <row r="41" spans="1:5" s="4" customFormat="1" ht="20.100000000000001" customHeight="1">
      <c r="A41" s="38" t="s">
        <v>43</v>
      </c>
      <c r="B41" s="108"/>
      <c r="C41" s="103"/>
      <c r="D41" s="78"/>
      <c r="E41" s="109"/>
    </row>
    <row r="42" spans="1:5" s="4" customFormat="1" ht="35.1" customHeight="1" thickBot="1">
      <c r="A42" s="61"/>
      <c r="B42" s="100" t="s">
        <v>79</v>
      </c>
      <c r="C42" s="63"/>
      <c r="D42" s="167">
        <v>720</v>
      </c>
      <c r="E42" s="168">
        <f>D42*B$81</f>
        <v>12240</v>
      </c>
    </row>
    <row r="43" spans="1:5" s="4" customFormat="1" ht="35.1" customHeight="1" thickBot="1">
      <c r="A43" s="48" t="s">
        <v>44</v>
      </c>
      <c r="B43" s="49"/>
      <c r="C43" s="50"/>
      <c r="D43" s="51"/>
      <c r="E43" s="52">
        <f>SUM(E37:E42)</f>
        <v>12240</v>
      </c>
    </row>
    <row r="44" spans="1:5" s="4" customFormat="1" ht="35.1" customHeight="1">
      <c r="A44" s="66" t="s">
        <v>20</v>
      </c>
      <c r="B44" s="67" t="s">
        <v>11</v>
      </c>
      <c r="C44" s="110"/>
      <c r="D44" s="69"/>
      <c r="E44" s="70"/>
    </row>
    <row r="45" spans="1:5" s="4" customFormat="1" ht="35.1" customHeight="1">
      <c r="A45" s="86" t="s">
        <v>13</v>
      </c>
      <c r="B45" s="87" t="s">
        <v>50</v>
      </c>
      <c r="C45" s="73"/>
      <c r="D45" s="169">
        <v>18</v>
      </c>
      <c r="E45" s="166">
        <f>D45*B$81</f>
        <v>306</v>
      </c>
    </row>
    <row r="46" spans="1:5" s="4" customFormat="1" ht="35.1" customHeight="1">
      <c r="A46" s="38" t="s">
        <v>7</v>
      </c>
      <c r="B46" s="91" t="s">
        <v>80</v>
      </c>
      <c r="C46" s="40"/>
      <c r="D46" s="95">
        <v>24</v>
      </c>
      <c r="E46" s="166">
        <f>D46*B$81</f>
        <v>408</v>
      </c>
    </row>
    <row r="47" spans="1:5" s="4" customFormat="1" ht="35.1" customHeight="1">
      <c r="A47" s="38" t="s">
        <v>2</v>
      </c>
      <c r="B47" s="91" t="s">
        <v>81</v>
      </c>
      <c r="C47" s="40"/>
      <c r="D47" s="95">
        <v>48</v>
      </c>
      <c r="E47" s="166">
        <f>D47*B$81</f>
        <v>816</v>
      </c>
    </row>
    <row r="48" spans="1:5" s="4" customFormat="1" ht="35.1" customHeight="1" thickBot="1">
      <c r="A48" s="61" t="s">
        <v>3</v>
      </c>
      <c r="B48" s="111" t="s">
        <v>71</v>
      </c>
      <c r="C48" s="83"/>
      <c r="D48" s="170">
        <v>120</v>
      </c>
      <c r="E48" s="171">
        <f>D48*B$81</f>
        <v>2040</v>
      </c>
    </row>
    <row r="49" spans="1:5" s="4" customFormat="1" ht="35.1" customHeight="1" thickBot="1">
      <c r="A49" s="48" t="s">
        <v>25</v>
      </c>
      <c r="B49" s="49"/>
      <c r="C49" s="50"/>
      <c r="D49" s="51"/>
      <c r="E49" s="52">
        <f>SUM(E45:E48)</f>
        <v>3570</v>
      </c>
    </row>
    <row r="50" spans="1:5" s="4" customFormat="1" ht="35.1" customHeight="1">
      <c r="A50" s="66" t="s">
        <v>153</v>
      </c>
      <c r="B50" s="113"/>
      <c r="C50" s="110"/>
      <c r="D50" s="114"/>
      <c r="E50" s="70"/>
    </row>
    <row r="51" spans="1:5" s="4" customFormat="1" ht="50.1" customHeight="1">
      <c r="A51" s="86" t="s">
        <v>83</v>
      </c>
      <c r="B51" s="115" t="s">
        <v>82</v>
      </c>
      <c r="C51" s="73"/>
      <c r="D51" s="172">
        <v>1080</v>
      </c>
      <c r="E51" s="166">
        <f>D51*B$81</f>
        <v>18360</v>
      </c>
    </row>
    <row r="52" spans="1:5" s="4" customFormat="1" ht="35.1" customHeight="1">
      <c r="A52" s="38" t="s">
        <v>68</v>
      </c>
      <c r="B52" s="91" t="s">
        <v>84</v>
      </c>
      <c r="C52" s="116"/>
      <c r="D52" s="41"/>
      <c r="E52" s="164">
        <v>3600</v>
      </c>
    </row>
    <row r="53" spans="1:5" s="4" customFormat="1" ht="35.1" customHeight="1">
      <c r="A53" s="38" t="s">
        <v>69</v>
      </c>
      <c r="B53" s="91" t="s">
        <v>85</v>
      </c>
      <c r="C53" s="117"/>
      <c r="D53" s="118"/>
      <c r="E53" s="104">
        <v>2520</v>
      </c>
    </row>
    <row r="54" spans="1:5" s="4" customFormat="1" ht="35.1" customHeight="1" thickBot="1">
      <c r="A54" s="119" t="s">
        <v>45</v>
      </c>
      <c r="B54" s="120"/>
      <c r="C54" s="121"/>
      <c r="D54" s="122"/>
      <c r="E54" s="123">
        <f>SUM(E51:E53)</f>
        <v>24480</v>
      </c>
    </row>
    <row r="55" spans="1:5" s="4" customFormat="1" ht="35.1" customHeight="1">
      <c r="A55" s="34" t="s">
        <v>154</v>
      </c>
      <c r="B55" s="102"/>
      <c r="C55" s="124"/>
      <c r="D55" s="55"/>
      <c r="E55" s="56"/>
    </row>
    <row r="56" spans="1:5" s="4" customFormat="1" ht="35.1" customHeight="1">
      <c r="A56" s="38" t="s">
        <v>86</v>
      </c>
      <c r="B56" s="91" t="s">
        <v>51</v>
      </c>
      <c r="C56" s="40"/>
      <c r="D56" s="173">
        <v>2880</v>
      </c>
      <c r="E56" s="166">
        <f>D56*B$81</f>
        <v>48960</v>
      </c>
    </row>
    <row r="57" spans="1:5" s="4" customFormat="1" ht="35.1" customHeight="1">
      <c r="A57" s="38" t="s">
        <v>4</v>
      </c>
      <c r="B57" s="77" t="s">
        <v>90</v>
      </c>
      <c r="C57" s="40"/>
      <c r="D57" s="125">
        <v>720</v>
      </c>
      <c r="E57" s="166">
        <f>D57*B$81</f>
        <v>12240</v>
      </c>
    </row>
    <row r="58" spans="1:5" s="4" customFormat="1" ht="35.1" customHeight="1">
      <c r="A58" s="38" t="s">
        <v>87</v>
      </c>
      <c r="B58" s="91" t="s">
        <v>88</v>
      </c>
      <c r="C58" s="92"/>
      <c r="D58" s="173">
        <v>480</v>
      </c>
      <c r="E58" s="166">
        <f>D58*B$81</f>
        <v>8160</v>
      </c>
    </row>
    <row r="59" spans="1:5" s="4" customFormat="1" ht="35.1" customHeight="1">
      <c r="A59" s="38" t="s">
        <v>89</v>
      </c>
      <c r="B59" s="77" t="s">
        <v>91</v>
      </c>
      <c r="C59" s="40"/>
      <c r="D59" s="125">
        <v>960</v>
      </c>
      <c r="E59" s="166">
        <f>D59*B$81</f>
        <v>16320</v>
      </c>
    </row>
    <row r="60" spans="1:5" s="4" customFormat="1" ht="35.1" customHeight="1">
      <c r="A60" s="38" t="s">
        <v>93</v>
      </c>
      <c r="B60" s="77" t="s">
        <v>94</v>
      </c>
      <c r="C60" s="40"/>
      <c r="D60" s="125"/>
      <c r="E60" s="159">
        <v>1440</v>
      </c>
    </row>
    <row r="61" spans="1:5" s="4" customFormat="1" ht="35.1" customHeight="1" thickBot="1">
      <c r="A61" s="61" t="s">
        <v>92</v>
      </c>
      <c r="B61" s="100" t="s">
        <v>95</v>
      </c>
      <c r="C61" s="63"/>
      <c r="D61" s="126"/>
      <c r="E61" s="127">
        <v>1440</v>
      </c>
    </row>
    <row r="62" spans="1:5" s="4" customFormat="1" ht="35.1" customHeight="1" thickBot="1">
      <c r="A62" s="48" t="s">
        <v>155</v>
      </c>
      <c r="B62" s="49"/>
      <c r="C62" s="50"/>
      <c r="D62" s="51"/>
      <c r="E62" s="52">
        <f>SUM(E56:E61)</f>
        <v>88560</v>
      </c>
    </row>
    <row r="63" spans="1:5" s="4" customFormat="1" ht="35.1" customHeight="1" thickBot="1">
      <c r="A63" s="112" t="s">
        <v>156</v>
      </c>
      <c r="B63" s="128" t="s">
        <v>134</v>
      </c>
      <c r="C63" s="129"/>
      <c r="D63" s="174">
        <v>4050</v>
      </c>
      <c r="E63" s="168">
        <f>D63*B$81</f>
        <v>68850</v>
      </c>
    </row>
    <row r="64" spans="1:5" s="4" customFormat="1" ht="35.1" customHeight="1" thickBot="1">
      <c r="A64" s="48" t="s">
        <v>26</v>
      </c>
      <c r="B64" s="49"/>
      <c r="C64" s="50"/>
      <c r="D64" s="51"/>
      <c r="E64" s="52">
        <f>E63</f>
        <v>68850</v>
      </c>
    </row>
    <row r="65" spans="1:5" s="4" customFormat="1" ht="35.1" customHeight="1">
      <c r="A65" s="34" t="s">
        <v>157</v>
      </c>
      <c r="B65" s="102"/>
      <c r="C65" s="54"/>
      <c r="D65" s="130"/>
      <c r="E65" s="131"/>
    </row>
    <row r="66" spans="1:5" s="4" customFormat="1" ht="20.100000000000001" customHeight="1">
      <c r="A66" s="132" t="s">
        <v>14</v>
      </c>
      <c r="B66" s="133"/>
      <c r="C66" s="134"/>
      <c r="D66" s="135"/>
      <c r="E66" s="136"/>
    </row>
    <row r="67" spans="1:5" s="4" customFormat="1" ht="20.100000000000001" customHeight="1">
      <c r="A67" s="132" t="s">
        <v>12</v>
      </c>
      <c r="B67" s="133"/>
      <c r="C67" s="134"/>
      <c r="D67" s="135"/>
      <c r="E67" s="136"/>
    </row>
    <row r="68" spans="1:5" s="4" customFormat="1" ht="20.100000000000001" customHeight="1">
      <c r="A68" s="132" t="s">
        <v>15</v>
      </c>
      <c r="B68" s="133"/>
      <c r="C68" s="137"/>
      <c r="D68" s="138"/>
      <c r="E68" s="139"/>
    </row>
    <row r="69" spans="1:5" s="4" customFormat="1" ht="20.100000000000001" customHeight="1">
      <c r="A69" s="132" t="s">
        <v>57</v>
      </c>
      <c r="B69" s="133"/>
      <c r="C69" s="134"/>
      <c r="D69" s="140"/>
      <c r="E69" s="141"/>
    </row>
    <row r="70" spans="1:5" s="4" customFormat="1" ht="20.100000000000001" customHeight="1">
      <c r="A70" s="38" t="s">
        <v>46</v>
      </c>
      <c r="B70" s="142"/>
      <c r="C70" s="94"/>
      <c r="D70" s="125"/>
      <c r="E70" s="96"/>
    </row>
    <row r="71" spans="1:5" s="4" customFormat="1" ht="20.100000000000001" customHeight="1">
      <c r="A71" s="97" t="s">
        <v>27</v>
      </c>
      <c r="B71" s="143"/>
      <c r="C71" s="144"/>
      <c r="D71" s="145"/>
      <c r="E71" s="146"/>
    </row>
    <row r="72" spans="1:5" s="4" customFormat="1" ht="35.1" customHeight="1" thickBot="1">
      <c r="A72" s="147"/>
      <c r="B72" s="148" t="s">
        <v>135</v>
      </c>
      <c r="C72" s="149"/>
      <c r="D72" s="175">
        <v>2700</v>
      </c>
      <c r="E72" s="168">
        <f>D72*B$81</f>
        <v>45900</v>
      </c>
    </row>
    <row r="73" spans="1:5" s="4" customFormat="1" ht="35.1" customHeight="1" thickBot="1">
      <c r="A73" s="48" t="s">
        <v>47</v>
      </c>
      <c r="B73" s="49"/>
      <c r="C73" s="50"/>
      <c r="D73" s="51"/>
      <c r="E73" s="52">
        <f>SUM(E72)</f>
        <v>45900</v>
      </c>
    </row>
    <row r="74" spans="1:5" s="4" customFormat="1" ht="35.1" customHeight="1" thickBot="1">
      <c r="A74" s="162" t="s">
        <v>158</v>
      </c>
      <c r="B74" s="160"/>
      <c r="C74" s="161"/>
      <c r="D74" s="161"/>
      <c r="E74" s="163">
        <f>E8+E15+E24+E35+E43+E49+E54+E62+E64+E73</f>
        <v>416370</v>
      </c>
    </row>
    <row r="75" spans="1:5" s="4" customFormat="1" ht="15">
      <c r="A75" s="150"/>
      <c r="B75" s="151"/>
      <c r="C75" s="150"/>
      <c r="D75" s="150"/>
      <c r="E75" s="150"/>
    </row>
    <row r="76" spans="1:5" s="4" customFormat="1" ht="15">
      <c r="A76" s="150"/>
      <c r="B76" s="151"/>
      <c r="C76" s="150"/>
      <c r="D76" s="150"/>
      <c r="E76" s="150"/>
    </row>
    <row r="77" spans="1:5" s="4" customFormat="1" ht="15">
      <c r="A77" s="152" t="s">
        <v>113</v>
      </c>
      <c r="B77" s="151"/>
      <c r="C77" s="150"/>
      <c r="D77" s="150"/>
      <c r="E77" s="150"/>
    </row>
    <row r="78" spans="1:5" s="4" customFormat="1" ht="15">
      <c r="A78" s="153" t="s">
        <v>125</v>
      </c>
      <c r="B78" s="153">
        <f>'belegung musterkita'!E14</f>
        <v>13.564000000000002</v>
      </c>
      <c r="C78" s="150"/>
      <c r="D78" s="150"/>
      <c r="E78" s="150"/>
    </row>
    <row r="79" spans="1:5" s="4" customFormat="1" ht="15">
      <c r="A79" s="153" t="s">
        <v>136</v>
      </c>
      <c r="B79" s="153">
        <f>'belegung musterkita'!E18+'belegung musterkita'!E19</f>
        <v>0.55100000000000005</v>
      </c>
      <c r="C79" s="150"/>
      <c r="D79" s="150"/>
      <c r="E79" s="150"/>
    </row>
    <row r="80" spans="1:5" s="4" customFormat="1" ht="15">
      <c r="A80" s="153" t="s">
        <v>123</v>
      </c>
      <c r="B80" s="154">
        <v>0.83</v>
      </c>
      <c r="C80" s="150"/>
      <c r="D80" s="150"/>
      <c r="E80" s="150"/>
    </row>
    <row r="81" spans="1:5" s="4" customFormat="1" ht="15">
      <c r="A81" s="153" t="s">
        <v>124</v>
      </c>
      <c r="B81" s="158">
        <f>ROUND((B78+B79)/B80,0)</f>
        <v>17</v>
      </c>
      <c r="C81" s="150"/>
      <c r="D81" s="150"/>
      <c r="E81" s="150"/>
    </row>
    <row r="82" spans="1:5" s="4" customFormat="1" ht="15">
      <c r="A82" s="153"/>
      <c r="B82" s="153"/>
      <c r="C82" s="150"/>
      <c r="D82" s="150"/>
      <c r="E82" s="150"/>
    </row>
    <row r="83" spans="1:5" s="4" customFormat="1" ht="15">
      <c r="A83" s="153"/>
      <c r="B83" s="153"/>
      <c r="C83" s="150"/>
      <c r="D83" s="150"/>
      <c r="E83" s="150"/>
    </row>
    <row r="84" spans="1:5" s="4" customFormat="1" ht="15">
      <c r="A84" s="155" t="s">
        <v>126</v>
      </c>
      <c r="B84" s="153"/>
      <c r="C84" s="150"/>
      <c r="D84" s="150"/>
      <c r="E84" s="150"/>
    </row>
    <row r="85" spans="1:5" s="4" customFormat="1" ht="15">
      <c r="A85" s="153" t="s">
        <v>127</v>
      </c>
      <c r="B85" s="156">
        <f>E74</f>
        <v>416370</v>
      </c>
      <c r="C85" s="150"/>
      <c r="D85" s="150"/>
      <c r="E85" s="150"/>
    </row>
    <row r="86" spans="1:5" s="4" customFormat="1" ht="15">
      <c r="A86" s="153" t="s">
        <v>124</v>
      </c>
      <c r="B86" s="158">
        <f>B81</f>
        <v>17</v>
      </c>
      <c r="C86" s="150"/>
      <c r="D86" s="150"/>
      <c r="E86" s="150"/>
    </row>
    <row r="87" spans="1:5" s="4" customFormat="1" ht="15">
      <c r="A87" s="153" t="s">
        <v>128</v>
      </c>
      <c r="B87" s="158">
        <f>B85/B86</f>
        <v>24492.352941176472</v>
      </c>
      <c r="C87" s="150"/>
      <c r="D87" s="150"/>
      <c r="E87" s="150"/>
    </row>
    <row r="88" spans="1:5" s="4" customFormat="1" ht="15">
      <c r="A88" s="153" t="s">
        <v>133</v>
      </c>
      <c r="B88" s="153">
        <v>45</v>
      </c>
      <c r="C88" s="150"/>
      <c r="D88" s="150"/>
      <c r="E88" s="150"/>
    </row>
    <row r="89" spans="1:5" s="4" customFormat="1" ht="15">
      <c r="A89" s="153" t="s">
        <v>129</v>
      </c>
      <c r="B89" s="158">
        <f>B87/B88</f>
        <v>544.27450980392155</v>
      </c>
      <c r="C89" s="150"/>
      <c r="D89" s="150"/>
      <c r="E89" s="150"/>
    </row>
    <row r="90" spans="1:5" s="4" customFormat="1" ht="15">
      <c r="A90" s="153" t="s">
        <v>130</v>
      </c>
      <c r="B90" s="158">
        <f>B89/60</f>
        <v>9.0712418300653592</v>
      </c>
      <c r="C90" s="150"/>
      <c r="D90" s="150"/>
      <c r="E90" s="150"/>
    </row>
    <row r="91" spans="1:5" s="4" customFormat="1" ht="15">
      <c r="A91" s="153"/>
      <c r="B91" s="153"/>
      <c r="C91" s="150"/>
      <c r="D91" s="150"/>
      <c r="E91" s="150"/>
    </row>
    <row r="92" spans="1:5" s="4" customFormat="1" ht="15">
      <c r="A92" s="153" t="s">
        <v>131</v>
      </c>
      <c r="B92" s="158">
        <f>39.4*B80</f>
        <v>32.701999999999998</v>
      </c>
      <c r="C92" s="150"/>
      <c r="D92" s="150"/>
      <c r="E92" s="150"/>
    </row>
    <row r="93" spans="1:5" s="4" customFormat="1" ht="15">
      <c r="A93" s="153" t="s">
        <v>132</v>
      </c>
      <c r="B93" s="157">
        <f>B90/B92</f>
        <v>0.27739104122271907</v>
      </c>
      <c r="C93" s="150"/>
      <c r="D93" s="150"/>
      <c r="E93" s="150"/>
    </row>
    <row r="94" spans="1:5" s="4" customFormat="1" ht="15">
      <c r="A94" s="153"/>
      <c r="B94" s="153"/>
      <c r="C94" s="150"/>
      <c r="D94" s="150"/>
      <c r="E94" s="150"/>
    </row>
    <row r="95" spans="1:5" s="4" customFormat="1" ht="15">
      <c r="A95" s="153"/>
      <c r="B95" s="153"/>
      <c r="C95" s="150"/>
      <c r="D95" s="150"/>
      <c r="E95" s="150"/>
    </row>
    <row r="96" spans="1:5" s="4" customFormat="1" ht="15">
      <c r="A96" s="150"/>
      <c r="B96" s="151"/>
      <c r="C96" s="150"/>
      <c r="D96" s="150"/>
      <c r="E96" s="150"/>
    </row>
    <row r="97" spans="1:5" s="4" customFormat="1" ht="15">
      <c r="A97" s="150"/>
      <c r="B97" s="151"/>
      <c r="C97" s="150"/>
      <c r="D97" s="150"/>
      <c r="E97" s="150"/>
    </row>
    <row r="98" spans="1:5" s="4" customFormat="1" ht="15">
      <c r="A98" s="150"/>
      <c r="B98" s="151"/>
      <c r="C98" s="150"/>
      <c r="D98" s="150"/>
      <c r="E98" s="150"/>
    </row>
    <row r="99" spans="1:5" s="4" customFormat="1" ht="15">
      <c r="A99" s="150"/>
      <c r="B99" s="151"/>
      <c r="C99" s="150"/>
      <c r="D99" s="150"/>
      <c r="E99" s="150"/>
    </row>
  </sheetData>
  <autoFilter ref="A2:E75" xr:uid="{00000000-0009-0000-0000-000000000000}"/>
  <mergeCells count="3">
    <mergeCell ref="A1:A2"/>
    <mergeCell ref="B1:B2"/>
    <mergeCell ref="C1:E1"/>
  </mergeCells>
  <phoneticPr fontId="3" type="noConversion"/>
  <pageMargins left="0.23622047244094491" right="0.23622047244094491" top="1.1023622047244095" bottom="0.74803149606299213" header="0.31496062992125984" footer="0.31496062992125984"/>
  <pageSetup paperSize="9" scale="70" fitToHeight="0" orientation="landscape" r:id="rId1"/>
  <headerFooter alignWithMargins="0">
    <oddHeader>&amp;C&amp;"Arial Narrow,Fett"&amp;24Arbeitszeitbedarf für die mittelbare pädagogische Arbeit einer Erzieherin in der Kita
&amp;"Arial Narrow,Standard"(Musterkita 100 Plätze)</oddHeader>
    <oddFooter>&amp;LStand 5.4.2023&amp;CSeite &amp;P von &amp;N</oddFooter>
  </headerFooter>
  <rowBreaks count="2" manualBreakCount="2">
    <brk id="49" max="16383" man="1"/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workbookViewId="0">
      <selection activeCell="C20" sqref="C20"/>
    </sheetView>
  </sheetViews>
  <sheetFormatPr baseColWidth="10" defaultColWidth="11.42578125" defaultRowHeight="15"/>
  <cols>
    <col min="1" max="1" width="11.42578125" style="6"/>
    <col min="2" max="2" width="14.28515625" style="6" customWidth="1"/>
    <col min="3" max="16384" width="11.42578125" style="6"/>
  </cols>
  <sheetData>
    <row r="1" spans="1:5" ht="18.75">
      <c r="A1" s="5" t="s">
        <v>96</v>
      </c>
    </row>
    <row r="3" spans="1:5">
      <c r="A3" s="7" t="s">
        <v>97</v>
      </c>
    </row>
    <row r="4" spans="1:5">
      <c r="C4" s="8" t="s">
        <v>98</v>
      </c>
      <c r="D4" s="9" t="s">
        <v>99</v>
      </c>
      <c r="E4" s="10" t="s">
        <v>100</v>
      </c>
    </row>
    <row r="5" spans="1:5">
      <c r="A5" s="11" t="s">
        <v>101</v>
      </c>
      <c r="B5" s="12" t="s">
        <v>102</v>
      </c>
      <c r="C5" s="13">
        <v>2</v>
      </c>
      <c r="D5" s="14">
        <v>0.27600000000000002</v>
      </c>
      <c r="E5" s="15">
        <f>C5*D5</f>
        <v>0.55200000000000005</v>
      </c>
    </row>
    <row r="6" spans="1:5">
      <c r="A6" s="16"/>
      <c r="B6" s="6" t="s">
        <v>103</v>
      </c>
      <c r="C6" s="17">
        <v>6</v>
      </c>
      <c r="D6" s="18">
        <v>0.26100000000000001</v>
      </c>
      <c r="E6" s="19">
        <f t="shared" ref="E6:E13" si="0">C6*D6</f>
        <v>1.5660000000000001</v>
      </c>
    </row>
    <row r="7" spans="1:5">
      <c r="A7" s="16"/>
      <c r="B7" s="6" t="s">
        <v>104</v>
      </c>
      <c r="C7" s="17">
        <v>5</v>
      </c>
      <c r="D7" s="18">
        <v>0.19500000000000001</v>
      </c>
      <c r="E7" s="19">
        <f t="shared" si="0"/>
        <v>0.97500000000000009</v>
      </c>
    </row>
    <row r="8" spans="1:5">
      <c r="A8" s="11" t="s">
        <v>105</v>
      </c>
      <c r="B8" s="12" t="s">
        <v>102</v>
      </c>
      <c r="C8" s="13">
        <v>2</v>
      </c>
      <c r="D8" s="14">
        <v>0.221</v>
      </c>
      <c r="E8" s="15">
        <f t="shared" si="0"/>
        <v>0.442</v>
      </c>
    </row>
    <row r="9" spans="1:5">
      <c r="A9" s="16"/>
      <c r="B9" s="6" t="s">
        <v>103</v>
      </c>
      <c r="C9" s="17">
        <v>8</v>
      </c>
      <c r="D9" s="18">
        <v>0.20599999999999999</v>
      </c>
      <c r="E9" s="19">
        <f t="shared" si="0"/>
        <v>1.6479999999999999</v>
      </c>
    </row>
    <row r="10" spans="1:5">
      <c r="A10" s="20"/>
      <c r="B10" s="21" t="s">
        <v>104</v>
      </c>
      <c r="C10" s="22">
        <v>7</v>
      </c>
      <c r="D10" s="23">
        <v>0.16300000000000001</v>
      </c>
      <c r="E10" s="24">
        <f t="shared" si="0"/>
        <v>1.141</v>
      </c>
    </row>
    <row r="11" spans="1:5">
      <c r="A11" s="16" t="s">
        <v>106</v>
      </c>
      <c r="B11" s="6" t="s">
        <v>102</v>
      </c>
      <c r="C11" s="17">
        <v>10</v>
      </c>
      <c r="D11" s="18">
        <v>0.124</v>
      </c>
      <c r="E11" s="19">
        <f t="shared" si="0"/>
        <v>1.24</v>
      </c>
    </row>
    <row r="12" spans="1:5">
      <c r="A12" s="17"/>
      <c r="B12" s="6" t="s">
        <v>103</v>
      </c>
      <c r="C12" s="17">
        <v>33</v>
      </c>
      <c r="D12" s="18">
        <v>0.109</v>
      </c>
      <c r="E12" s="19">
        <f t="shared" si="0"/>
        <v>3.597</v>
      </c>
    </row>
    <row r="13" spans="1:5">
      <c r="A13" s="22"/>
      <c r="B13" s="21" t="s">
        <v>104</v>
      </c>
      <c r="C13" s="22">
        <v>27</v>
      </c>
      <c r="D13" s="23">
        <v>8.8999999999999996E-2</v>
      </c>
      <c r="E13" s="24">
        <f t="shared" si="0"/>
        <v>2.403</v>
      </c>
    </row>
    <row r="14" spans="1:5">
      <c r="C14" s="20">
        <f>SUM(C5:C13)</f>
        <v>100</v>
      </c>
      <c r="D14" s="21"/>
      <c r="E14" s="25">
        <f>SUM(E5:E13)</f>
        <v>13.564000000000002</v>
      </c>
    </row>
    <row r="16" spans="1:5">
      <c r="A16" s="26" t="s">
        <v>107</v>
      </c>
      <c r="B16" s="27"/>
      <c r="C16" s="27">
        <v>100</v>
      </c>
      <c r="D16" s="27">
        <v>1.18E-2</v>
      </c>
      <c r="E16" s="28">
        <f>C16*D16</f>
        <v>1.18</v>
      </c>
    </row>
    <row r="17" spans="1:5">
      <c r="A17" s="29"/>
    </row>
    <row r="18" spans="1:5">
      <c r="A18" s="11" t="s">
        <v>108</v>
      </c>
      <c r="B18" s="12" t="s">
        <v>109</v>
      </c>
      <c r="C18" s="14">
        <v>23</v>
      </c>
      <c r="D18" s="14">
        <v>1.7000000000000001E-2</v>
      </c>
      <c r="E18" s="14">
        <f>C18*D18</f>
        <v>0.39100000000000001</v>
      </c>
    </row>
    <row r="19" spans="1:5">
      <c r="A19" s="17"/>
      <c r="B19" s="6" t="s">
        <v>110</v>
      </c>
      <c r="C19" s="18">
        <v>16</v>
      </c>
      <c r="D19" s="18">
        <v>0.01</v>
      </c>
      <c r="E19" s="18">
        <f t="shared" ref="E19:E21" si="1">C19*D19</f>
        <v>0.16</v>
      </c>
    </row>
    <row r="20" spans="1:5">
      <c r="A20" s="17"/>
      <c r="B20" s="6" t="s">
        <v>111</v>
      </c>
      <c r="C20" s="18">
        <v>4</v>
      </c>
      <c r="D20" s="18">
        <v>0.25</v>
      </c>
      <c r="E20" s="18">
        <f t="shared" si="1"/>
        <v>1</v>
      </c>
    </row>
    <row r="21" spans="1:5">
      <c r="A21" s="22"/>
      <c r="B21" s="21" t="s">
        <v>112</v>
      </c>
      <c r="C21" s="23">
        <v>1</v>
      </c>
      <c r="D21" s="23">
        <v>0.5</v>
      </c>
      <c r="E21" s="23">
        <f t="shared" si="1"/>
        <v>0.5</v>
      </c>
    </row>
    <row r="22" spans="1:5">
      <c r="E22" s="30">
        <f>SUM(E18:E21)</f>
        <v>2.0510000000000002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BCFAF"/>
    <pageSetUpPr fitToPage="1"/>
  </sheetPr>
  <dimension ref="A1:Q25"/>
  <sheetViews>
    <sheetView workbookViewId="0">
      <selection activeCell="J25" sqref="J25"/>
    </sheetView>
  </sheetViews>
  <sheetFormatPr baseColWidth="10" defaultColWidth="11.42578125" defaultRowHeight="14.25"/>
  <cols>
    <col min="1" max="1" width="14.140625" style="182" customWidth="1"/>
    <col min="2" max="4" width="11.42578125" style="182"/>
    <col min="5" max="5" width="13.42578125" style="182" customWidth="1"/>
    <col min="6" max="8" width="11.42578125" style="182"/>
    <col min="9" max="9" width="19.7109375" style="182" customWidth="1"/>
    <col min="10" max="16384" width="11.42578125" style="182"/>
  </cols>
  <sheetData>
    <row r="1" spans="1:15" ht="20.25">
      <c r="A1" s="181" t="s">
        <v>137</v>
      </c>
      <c r="I1" s="181" t="s">
        <v>163</v>
      </c>
    </row>
    <row r="2" spans="1:15">
      <c r="A2" s="182" t="s">
        <v>138</v>
      </c>
      <c r="I2" s="182" t="s">
        <v>164</v>
      </c>
    </row>
    <row r="3" spans="1:15">
      <c r="A3" s="182" t="s">
        <v>139</v>
      </c>
      <c r="I3" s="182" t="s">
        <v>178</v>
      </c>
    </row>
    <row r="4" spans="1:15">
      <c r="A4" s="182" t="s">
        <v>140</v>
      </c>
    </row>
    <row r="5" spans="1:15" ht="15" thickBot="1"/>
    <row r="6" spans="1:15" ht="30">
      <c r="A6" s="183"/>
      <c r="B6" s="184" t="s">
        <v>141</v>
      </c>
      <c r="C6" s="185" t="s">
        <v>104</v>
      </c>
      <c r="D6" s="185" t="s">
        <v>142</v>
      </c>
      <c r="E6" s="185" t="s">
        <v>143</v>
      </c>
      <c r="F6" s="186"/>
      <c r="I6" s="229" t="s">
        <v>166</v>
      </c>
      <c r="J6" s="216" t="s">
        <v>141</v>
      </c>
      <c r="K6" s="216" t="s">
        <v>104</v>
      </c>
      <c r="L6" s="216" t="s">
        <v>142</v>
      </c>
      <c r="M6" s="216" t="s">
        <v>167</v>
      </c>
      <c r="N6" s="224" t="s">
        <v>180</v>
      </c>
      <c r="O6" s="217" t="s">
        <v>168</v>
      </c>
    </row>
    <row r="7" spans="1:15" ht="15">
      <c r="A7" s="187" t="s">
        <v>144</v>
      </c>
      <c r="B7" s="188">
        <v>13</v>
      </c>
      <c r="C7" s="189">
        <v>80</v>
      </c>
      <c r="D7" s="189">
        <v>158</v>
      </c>
      <c r="E7" s="189">
        <v>56</v>
      </c>
      <c r="F7" s="190">
        <f>SUM(B7:E7)</f>
        <v>307</v>
      </c>
      <c r="I7" s="218" t="s">
        <v>170</v>
      </c>
      <c r="J7" s="230">
        <v>25</v>
      </c>
      <c r="K7" s="230">
        <v>65</v>
      </c>
      <c r="L7" s="230">
        <v>122</v>
      </c>
      <c r="M7" s="230">
        <v>31</v>
      </c>
      <c r="N7" s="230">
        <v>0</v>
      </c>
      <c r="O7" s="231">
        <v>243</v>
      </c>
    </row>
    <row r="8" spans="1:15" ht="15">
      <c r="A8" s="191" t="s">
        <v>145</v>
      </c>
      <c r="B8" s="192">
        <v>102</v>
      </c>
      <c r="C8" s="193">
        <v>7395</v>
      </c>
      <c r="D8" s="193">
        <v>9171</v>
      </c>
      <c r="E8" s="193">
        <v>3375</v>
      </c>
      <c r="F8" s="194">
        <f t="shared" ref="F8:F16" si="0">SUM(B8:E8)</f>
        <v>20043</v>
      </c>
      <c r="I8" s="218" t="s">
        <v>171</v>
      </c>
      <c r="J8" s="230">
        <v>97</v>
      </c>
      <c r="K8" s="230">
        <v>8456</v>
      </c>
      <c r="L8" s="230">
        <v>9938</v>
      </c>
      <c r="M8" s="230">
        <v>2813</v>
      </c>
      <c r="N8" s="230">
        <v>0</v>
      </c>
      <c r="O8" s="231">
        <v>21304</v>
      </c>
    </row>
    <row r="9" spans="1:15" ht="15">
      <c r="A9" s="195"/>
      <c r="B9" s="196">
        <f>SUM(B7:B8)</f>
        <v>115</v>
      </c>
      <c r="C9" s="197">
        <f t="shared" ref="C9:E9" si="1">SUM(C7:C8)</f>
        <v>7475</v>
      </c>
      <c r="D9" s="197">
        <f t="shared" si="1"/>
        <v>9329</v>
      </c>
      <c r="E9" s="197">
        <f t="shared" si="1"/>
        <v>3431</v>
      </c>
      <c r="F9" s="198"/>
      <c r="I9" s="219" t="s">
        <v>176</v>
      </c>
      <c r="J9" s="232">
        <v>122</v>
      </c>
      <c r="K9" s="232">
        <v>8521</v>
      </c>
      <c r="L9" s="232">
        <v>10060</v>
      </c>
      <c r="M9" s="232">
        <v>2844</v>
      </c>
      <c r="N9" s="232">
        <v>0</v>
      </c>
      <c r="O9" s="233">
        <v>21547</v>
      </c>
    </row>
    <row r="10" spans="1:15" ht="15">
      <c r="A10" s="195"/>
      <c r="B10" s="199">
        <f>B9/$F$19</f>
        <v>7.0142480726066161E-4</v>
      </c>
      <c r="C10" s="199">
        <f t="shared" ref="C10:E10" si="2">C9/$F$19</f>
        <v>4.559261247194301E-2</v>
      </c>
      <c r="D10" s="199">
        <f t="shared" si="2"/>
        <v>5.6900800234214892E-2</v>
      </c>
      <c r="E10" s="200">
        <f t="shared" si="2"/>
        <v>2.0926856640968088E-2</v>
      </c>
      <c r="F10" s="198"/>
      <c r="I10" s="220" t="s">
        <v>165</v>
      </c>
      <c r="J10" s="234">
        <v>7.3027654734825816E-4</v>
      </c>
      <c r="K10" s="234">
        <v>5.1005626720938585E-2</v>
      </c>
      <c r="L10" s="234">
        <v>6.0217885789536692E-2</v>
      </c>
      <c r="M10" s="234">
        <v>1.7023823775888902E-2</v>
      </c>
      <c r="N10" s="234">
        <v>0</v>
      </c>
      <c r="O10" s="234">
        <v>0.12897761283371245</v>
      </c>
    </row>
    <row r="11" spans="1:15" ht="15">
      <c r="A11" s="195" t="s">
        <v>146</v>
      </c>
      <c r="B11" s="196">
        <v>114</v>
      </c>
      <c r="C11" s="197">
        <v>10849</v>
      </c>
      <c r="D11" s="197">
        <v>13560</v>
      </c>
      <c r="E11" s="197">
        <v>4608</v>
      </c>
      <c r="F11" s="198">
        <f t="shared" si="0"/>
        <v>29131</v>
      </c>
      <c r="I11" s="219" t="s">
        <v>172</v>
      </c>
      <c r="J11" s="232">
        <v>166</v>
      </c>
      <c r="K11" s="232">
        <v>12119</v>
      </c>
      <c r="L11" s="232">
        <v>13640</v>
      </c>
      <c r="M11" s="232">
        <v>3656</v>
      </c>
      <c r="N11" s="232">
        <v>0</v>
      </c>
      <c r="O11" s="233">
        <v>29581</v>
      </c>
    </row>
    <row r="12" spans="1:15" ht="15">
      <c r="A12" s="195"/>
      <c r="B12" s="199">
        <f>B11/$F$19</f>
        <v>6.95325461110569E-4</v>
      </c>
      <c r="C12" s="199">
        <f t="shared" ref="C12:E12" si="3">C11/$F$19</f>
        <v>6.6171806382355813E-2</v>
      </c>
      <c r="D12" s="199">
        <f t="shared" si="3"/>
        <v>8.2707133795257154E-2</v>
      </c>
      <c r="E12" s="200">
        <f t="shared" si="3"/>
        <v>2.810578705962721E-2</v>
      </c>
      <c r="F12" s="198"/>
      <c r="I12" s="221" t="s">
        <v>165</v>
      </c>
      <c r="J12" s="234">
        <v>9.9365497426074463E-4</v>
      </c>
      <c r="K12" s="234">
        <v>7.2542798994373284E-2</v>
      </c>
      <c r="L12" s="234">
        <v>8.1647312342870829E-2</v>
      </c>
      <c r="M12" s="234">
        <v>2.1884352927092062E-2</v>
      </c>
      <c r="N12" s="234">
        <v>0</v>
      </c>
      <c r="O12" s="234">
        <v>0.17706811923859692</v>
      </c>
    </row>
    <row r="13" spans="1:15" ht="15">
      <c r="A13" s="187" t="s">
        <v>147</v>
      </c>
      <c r="B13" s="188">
        <v>173</v>
      </c>
      <c r="C13" s="189">
        <v>12253</v>
      </c>
      <c r="D13" s="189">
        <v>15983</v>
      </c>
      <c r="E13" s="189">
        <v>5348</v>
      </c>
      <c r="F13" s="190">
        <f t="shared" si="0"/>
        <v>33757</v>
      </c>
      <c r="I13" s="218" t="s">
        <v>173</v>
      </c>
      <c r="J13" s="230">
        <v>203</v>
      </c>
      <c r="K13" s="230">
        <v>13521</v>
      </c>
      <c r="L13" s="230">
        <v>15413</v>
      </c>
      <c r="M13" s="230">
        <v>4317</v>
      </c>
      <c r="N13" s="230">
        <v>0</v>
      </c>
      <c r="O13" s="231">
        <v>33454</v>
      </c>
    </row>
    <row r="14" spans="1:15" ht="15">
      <c r="A14" s="195" t="s">
        <v>148</v>
      </c>
      <c r="B14" s="201">
        <v>269</v>
      </c>
      <c r="C14" s="202">
        <v>11970</v>
      </c>
      <c r="D14" s="202">
        <v>17553</v>
      </c>
      <c r="E14" s="202">
        <v>5442</v>
      </c>
      <c r="F14" s="198">
        <f t="shared" si="0"/>
        <v>35234</v>
      </c>
      <c r="I14" s="218" t="s">
        <v>174</v>
      </c>
      <c r="J14" s="230">
        <v>223</v>
      </c>
      <c r="K14" s="230">
        <v>13382</v>
      </c>
      <c r="L14" s="230">
        <v>16132</v>
      </c>
      <c r="M14" s="230">
        <v>4891</v>
      </c>
      <c r="N14" s="230">
        <v>0</v>
      </c>
      <c r="O14" s="231">
        <v>34628</v>
      </c>
    </row>
    <row r="15" spans="1:15" ht="15">
      <c r="A15" s="195" t="s">
        <v>149</v>
      </c>
      <c r="B15" s="201">
        <v>312</v>
      </c>
      <c r="C15" s="202">
        <v>10871</v>
      </c>
      <c r="D15" s="202">
        <v>17524</v>
      </c>
      <c r="E15" s="202">
        <v>5230</v>
      </c>
      <c r="F15" s="198">
        <f t="shared" si="0"/>
        <v>33937</v>
      </c>
      <c r="I15" s="218" t="s">
        <v>169</v>
      </c>
      <c r="J15" s="230">
        <v>190</v>
      </c>
      <c r="K15" s="230">
        <v>12924</v>
      </c>
      <c r="L15" s="230">
        <v>16768</v>
      </c>
      <c r="M15" s="230">
        <v>5377</v>
      </c>
      <c r="N15" s="230">
        <v>269</v>
      </c>
      <c r="O15" s="231">
        <v>35528</v>
      </c>
    </row>
    <row r="16" spans="1:15" ht="15">
      <c r="A16" s="191" t="s">
        <v>150</v>
      </c>
      <c r="B16" s="192">
        <v>98</v>
      </c>
      <c r="C16" s="193">
        <v>3811</v>
      </c>
      <c r="D16" s="193">
        <v>5805</v>
      </c>
      <c r="E16" s="193">
        <v>1829</v>
      </c>
      <c r="F16" s="194">
        <f t="shared" si="0"/>
        <v>11543</v>
      </c>
      <c r="I16" s="218" t="s">
        <v>175</v>
      </c>
      <c r="J16" s="230">
        <v>65</v>
      </c>
      <c r="K16" s="230">
        <v>4853</v>
      </c>
      <c r="L16" s="230">
        <v>5574</v>
      </c>
      <c r="M16" s="230">
        <v>1721</v>
      </c>
      <c r="N16" s="230">
        <v>109</v>
      </c>
      <c r="O16" s="231">
        <v>12322</v>
      </c>
    </row>
    <row r="17" spans="1:17" ht="15">
      <c r="A17" s="203"/>
      <c r="B17" s="196">
        <f>SUM(B13:B16)</f>
        <v>852</v>
      </c>
      <c r="C17" s="197">
        <f t="shared" ref="C17:E17" si="4">SUM(C13:C16)</f>
        <v>38905</v>
      </c>
      <c r="D17" s="197">
        <f t="shared" si="4"/>
        <v>56865</v>
      </c>
      <c r="E17" s="197">
        <f t="shared" si="4"/>
        <v>17849</v>
      </c>
      <c r="F17" s="198"/>
      <c r="I17" s="219" t="s">
        <v>177</v>
      </c>
      <c r="J17" s="232">
        <v>681</v>
      </c>
      <c r="K17" s="232">
        <v>44680</v>
      </c>
      <c r="L17" s="232">
        <v>53887</v>
      </c>
      <c r="M17" s="232">
        <v>16306</v>
      </c>
      <c r="N17" s="232">
        <v>378</v>
      </c>
      <c r="O17" s="235">
        <v>115932</v>
      </c>
    </row>
    <row r="18" spans="1:17">
      <c r="A18" s="203"/>
      <c r="B18" s="199">
        <f>B17/$F$19</f>
        <v>5.1966429198789894E-3</v>
      </c>
      <c r="C18" s="199">
        <f t="shared" ref="C18:E18" si="5">C17/$F$19</f>
        <v>0.23729506196935687</v>
      </c>
      <c r="D18" s="199">
        <f t="shared" si="5"/>
        <v>0.34683931882502195</v>
      </c>
      <c r="E18" s="200">
        <f t="shared" si="5"/>
        <v>0.10886722943300478</v>
      </c>
      <c r="F18" s="204"/>
      <c r="I18" s="220" t="s">
        <v>165</v>
      </c>
      <c r="J18" s="234">
        <v>4.076379743804621E-3</v>
      </c>
      <c r="K18" s="234">
        <v>0.26744882078295223</v>
      </c>
      <c r="L18" s="234">
        <v>0.32256075661439004</v>
      </c>
      <c r="M18" s="234">
        <v>9.7605650664431942E-2</v>
      </c>
      <c r="N18" s="234">
        <v>2.262660122111816E-3</v>
      </c>
      <c r="O18" s="234">
        <v>0.69395426792769066</v>
      </c>
    </row>
    <row r="19" spans="1:17" ht="15.75" thickBot="1">
      <c r="A19" s="205" t="s">
        <v>151</v>
      </c>
      <c r="B19" s="206">
        <f>B9+B11+B17</f>
        <v>1081</v>
      </c>
      <c r="C19" s="207">
        <f t="shared" ref="C19:E19" si="6">C9+C11+C17</f>
        <v>57229</v>
      </c>
      <c r="D19" s="207">
        <f t="shared" si="6"/>
        <v>79754</v>
      </c>
      <c r="E19" s="207">
        <f t="shared" si="6"/>
        <v>25888</v>
      </c>
      <c r="F19" s="208">
        <f>SUM(B19:E19)</f>
        <v>163952</v>
      </c>
      <c r="I19" s="222" t="s">
        <v>168</v>
      </c>
      <c r="J19" s="236">
        <v>969</v>
      </c>
      <c r="K19" s="236">
        <v>65320</v>
      </c>
      <c r="L19" s="236">
        <v>77587</v>
      </c>
      <c r="M19" s="236">
        <v>22806</v>
      </c>
      <c r="N19" s="236">
        <v>378</v>
      </c>
      <c r="O19" s="237">
        <v>167060</v>
      </c>
      <c r="Q19" s="228"/>
    </row>
    <row r="20" spans="1:17">
      <c r="Q20" s="228"/>
    </row>
    <row r="21" spans="1:17" ht="30">
      <c r="A21" s="209" t="s">
        <v>108</v>
      </c>
      <c r="I21" s="223" t="s">
        <v>108</v>
      </c>
      <c r="J21" s="216" t="s">
        <v>162</v>
      </c>
      <c r="K21" s="224" t="s">
        <v>179</v>
      </c>
    </row>
    <row r="22" spans="1:17">
      <c r="A22" s="210" t="s">
        <v>111</v>
      </c>
      <c r="B22" s="188">
        <v>6436</v>
      </c>
      <c r="C22" s="211">
        <f>B22/$F$19</f>
        <v>3.925539182199668E-2</v>
      </c>
      <c r="I22" s="225" t="s">
        <v>111</v>
      </c>
      <c r="J22" s="230">
        <v>7179</v>
      </c>
      <c r="K22" s="238">
        <v>4.2972584700107744E-2</v>
      </c>
    </row>
    <row r="23" spans="1:17">
      <c r="A23" s="212" t="s">
        <v>112</v>
      </c>
      <c r="B23" s="201">
        <v>1423</v>
      </c>
      <c r="C23" s="213">
        <f t="shared" ref="C23:C25" si="7">B23/$F$19</f>
        <v>8.6793695715819269E-3</v>
      </c>
      <c r="I23" s="226" t="s">
        <v>112</v>
      </c>
      <c r="J23" s="239">
        <v>1596</v>
      </c>
      <c r="K23" s="240">
        <v>9.5534538489165568E-3</v>
      </c>
    </row>
    <row r="24" spans="1:17">
      <c r="A24" s="212" t="s">
        <v>110</v>
      </c>
      <c r="B24" s="201">
        <v>28287</v>
      </c>
      <c r="C24" s="213">
        <f t="shared" si="7"/>
        <v>0.17253220454767249</v>
      </c>
      <c r="I24" s="225" t="s">
        <v>110</v>
      </c>
      <c r="J24" s="230">
        <v>25889</v>
      </c>
      <c r="K24" s="238">
        <v>0.15496827487130371</v>
      </c>
    </row>
    <row r="25" spans="1:17">
      <c r="A25" s="214" t="s">
        <v>109</v>
      </c>
      <c r="B25" s="192">
        <v>33916</v>
      </c>
      <c r="C25" s="215">
        <f t="shared" si="7"/>
        <v>0.20686542402654434</v>
      </c>
      <c r="I25" s="227" t="s">
        <v>109</v>
      </c>
      <c r="J25" s="241">
        <v>38319</v>
      </c>
      <c r="K25" s="242">
        <v>0.22937268047408116</v>
      </c>
    </row>
  </sheetData>
  <pageMargins left="0.7" right="0.7" top="0.78740157499999996" bottom="0.78740157499999996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mpA 2023</vt:lpstr>
      <vt:lpstr>belegung musterkita</vt:lpstr>
      <vt:lpstr>kitakinder berlin</vt:lpstr>
      <vt:lpstr>'mpA 2023'!Drucktitel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KELCH</dc:creator>
  <cp:lastModifiedBy>Roland Kern</cp:lastModifiedBy>
  <cp:lastPrinted>2023-09-11T06:26:15Z</cp:lastPrinted>
  <dcterms:created xsi:type="dcterms:W3CDTF">2008-03-27T15:18:03Z</dcterms:created>
  <dcterms:modified xsi:type="dcterms:W3CDTF">2023-09-11T06:26:53Z</dcterms:modified>
</cp:coreProperties>
</file>